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13" i="1" l="1"/>
  <c r="H412" i="1"/>
  <c r="H411" i="1"/>
  <c r="H409" i="1"/>
  <c r="H403" i="1"/>
  <c r="H402" i="1"/>
  <c r="H401" i="1"/>
  <c r="H400" i="1"/>
  <c r="H399" i="1"/>
  <c r="H398" i="1"/>
  <c r="H397" i="1"/>
  <c r="H396" i="1"/>
  <c r="H395" i="1"/>
  <c r="H391" i="1"/>
  <c r="H389" i="1"/>
  <c r="L386" i="1"/>
  <c r="H384" i="1"/>
  <c r="H383" i="1"/>
  <c r="H380" i="1"/>
  <c r="H379" i="1"/>
  <c r="H378" i="1"/>
  <c r="H370" i="1"/>
  <c r="H369" i="1"/>
  <c r="L368" i="1"/>
  <c r="H367" i="1"/>
  <c r="H366" i="1"/>
  <c r="L365" i="1"/>
  <c r="H364" i="1"/>
  <c r="L361" i="1"/>
  <c r="H359" i="1"/>
  <c r="L355" i="1"/>
  <c r="H355" i="1"/>
  <c r="H354" i="1"/>
  <c r="L352" i="1"/>
  <c r="H352" i="1"/>
  <c r="H350" i="1"/>
  <c r="H348" i="1"/>
  <c r="H346" i="1"/>
  <c r="H344" i="1"/>
  <c r="L342" i="1"/>
  <c r="H341" i="1"/>
  <c r="L339" i="1"/>
  <c r="H339" i="1"/>
  <c r="H338" i="1"/>
  <c r="H336" i="1"/>
  <c r="H335" i="1"/>
  <c r="H333" i="1"/>
  <c r="H332" i="1"/>
  <c r="H331" i="1"/>
  <c r="H330" i="1"/>
  <c r="L329" i="1"/>
  <c r="H328" i="1"/>
  <c r="H326" i="1"/>
  <c r="H324" i="1"/>
  <c r="H323" i="1"/>
  <c r="H321" i="1"/>
  <c r="H320" i="1"/>
  <c r="H319" i="1"/>
  <c r="H317" i="1"/>
  <c r="L316" i="1"/>
  <c r="H315" i="1"/>
  <c r="H314" i="1"/>
  <c r="H313" i="1"/>
  <c r="H312" i="1"/>
  <c r="H311" i="1"/>
  <c r="H310" i="1"/>
  <c r="H309" i="1"/>
  <c r="H308" i="1"/>
  <c r="H307" i="1"/>
  <c r="H305" i="1"/>
  <c r="H304" i="1"/>
  <c r="H303" i="1"/>
  <c r="H302" i="1"/>
  <c r="H301" i="1"/>
  <c r="H300" i="1"/>
  <c r="H298" i="1"/>
  <c r="H297" i="1"/>
  <c r="L295" i="1"/>
  <c r="H295" i="1"/>
  <c r="L293" i="1"/>
  <c r="H293" i="1"/>
  <c r="H292" i="1"/>
  <c r="H291" i="1"/>
  <c r="H290" i="1"/>
  <c r="H289" i="1"/>
  <c r="H288" i="1"/>
  <c r="H287" i="1"/>
  <c r="H286" i="1"/>
  <c r="H283" i="1"/>
  <c r="H280" i="1"/>
  <c r="H279" i="1"/>
  <c r="H278" i="1"/>
  <c r="H277" i="1"/>
  <c r="H276" i="1"/>
  <c r="H274" i="1"/>
  <c r="H273" i="1"/>
  <c r="H271" i="1"/>
  <c r="H270" i="1"/>
  <c r="H269" i="1"/>
  <c r="H267" i="1"/>
  <c r="H266" i="1"/>
  <c r="H265" i="1"/>
  <c r="L262" i="1"/>
  <c r="H261" i="1"/>
  <c r="H259" i="1"/>
  <c r="H258" i="1"/>
  <c r="L257" i="1"/>
  <c r="H257" i="1"/>
  <c r="H256" i="1"/>
  <c r="H255" i="1"/>
  <c r="H254" i="1"/>
  <c r="L252" i="1"/>
  <c r="H251" i="1"/>
  <c r="H250" i="1"/>
  <c r="H249" i="1"/>
  <c r="H247" i="1"/>
  <c r="H246" i="1"/>
  <c r="L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0" i="1"/>
  <c r="H228" i="1"/>
  <c r="L227" i="1"/>
  <c r="H226" i="1"/>
  <c r="H225" i="1"/>
  <c r="H220" i="1"/>
  <c r="H219" i="1"/>
  <c r="H218" i="1"/>
  <c r="H217" i="1"/>
  <c r="H216" i="1"/>
  <c r="L213" i="1"/>
  <c r="H213" i="1"/>
  <c r="H212" i="1"/>
  <c r="H211" i="1"/>
  <c r="H210" i="1"/>
  <c r="H209" i="1"/>
  <c r="H208" i="1"/>
  <c r="H207" i="1"/>
  <c r="H205" i="1"/>
  <c r="H204" i="1"/>
  <c r="H203" i="1"/>
  <c r="H201" i="1"/>
  <c r="L200" i="1"/>
  <c r="H200" i="1"/>
  <c r="H199" i="1"/>
  <c r="H198" i="1"/>
  <c r="H197" i="1"/>
  <c r="L193" i="1"/>
  <c r="H192" i="1"/>
  <c r="H191" i="1"/>
  <c r="H190" i="1"/>
  <c r="H188" i="1"/>
  <c r="H187" i="1"/>
  <c r="L181" i="1"/>
  <c r="H179" i="1"/>
  <c r="L177" i="1"/>
  <c r="H176" i="1"/>
  <c r="H175" i="1"/>
  <c r="H174" i="1"/>
  <c r="H173" i="1"/>
  <c r="H172" i="1"/>
  <c r="H171" i="1"/>
  <c r="L170" i="1"/>
  <c r="H169" i="1"/>
  <c r="H168" i="1"/>
  <c r="H166" i="1"/>
  <c r="H165" i="1"/>
  <c r="H164" i="1"/>
  <c r="H163" i="1"/>
  <c r="H162" i="1"/>
  <c r="H161" i="1"/>
  <c r="H160" i="1"/>
  <c r="H159" i="1"/>
  <c r="H158" i="1"/>
  <c r="H157" i="1"/>
  <c r="H152" i="1"/>
  <c r="H143" i="1"/>
  <c r="H142" i="1"/>
  <c r="H141" i="1"/>
  <c r="H140" i="1"/>
  <c r="H139" i="1"/>
  <c r="H138" i="1"/>
  <c r="H137" i="1"/>
  <c r="L135" i="1"/>
  <c r="H135" i="1"/>
  <c r="H134" i="1"/>
  <c r="H131" i="1"/>
  <c r="H130" i="1"/>
  <c r="H129" i="1"/>
  <c r="H128" i="1"/>
  <c r="H127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L103" i="1"/>
  <c r="H102" i="1"/>
  <c r="H101" i="1"/>
  <c r="H100" i="1"/>
  <c r="H99" i="1"/>
  <c r="H98" i="1"/>
  <c r="H97" i="1"/>
  <c r="H96" i="1"/>
  <c r="L94" i="1"/>
  <c r="H94" i="1"/>
  <c r="H93" i="1"/>
  <c r="H92" i="1"/>
  <c r="H91" i="1"/>
  <c r="H90" i="1"/>
  <c r="L89" i="1"/>
  <c r="H88" i="1"/>
  <c r="H87" i="1"/>
  <c r="H86" i="1"/>
  <c r="H85" i="1"/>
  <c r="H84" i="1"/>
  <c r="H83" i="1"/>
  <c r="H82" i="1"/>
  <c r="L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L64" i="1"/>
  <c r="H64" i="1"/>
  <c r="H63" i="1"/>
  <c r="H62" i="1"/>
  <c r="H61" i="1"/>
  <c r="H60" i="1"/>
  <c r="H59" i="1"/>
  <c r="H58" i="1"/>
  <c r="H57" i="1"/>
  <c r="H56" i="1"/>
  <c r="H54" i="1"/>
  <c r="H50" i="1"/>
  <c r="H49" i="1"/>
  <c r="H48" i="1"/>
  <c r="L45" i="1"/>
  <c r="H45" i="1"/>
  <c r="H44" i="1"/>
  <c r="H43" i="1"/>
  <c r="H41" i="1"/>
  <c r="H40" i="1"/>
  <c r="L38" i="1"/>
  <c r="H38" i="1"/>
  <c r="L37" i="1"/>
  <c r="H37" i="1"/>
  <c r="H36" i="1"/>
  <c r="L33" i="1"/>
  <c r="H32" i="1"/>
  <c r="H31" i="1"/>
  <c r="L30" i="1"/>
  <c r="H29" i="1"/>
  <c r="H27" i="1"/>
  <c r="H25" i="1"/>
  <c r="H24" i="1"/>
  <c r="H23" i="1"/>
  <c r="H22" i="1"/>
  <c r="H21" i="1"/>
  <c r="H20" i="1"/>
  <c r="H19" i="1"/>
  <c r="H18" i="1"/>
  <c r="H17" i="1"/>
  <c r="L15" i="1"/>
  <c r="H15" i="1"/>
  <c r="L11" i="1"/>
  <c r="H11" i="1"/>
  <c r="H9" i="1"/>
  <c r="H8" i="1"/>
  <c r="H7" i="1"/>
  <c r="H6" i="1"/>
  <c r="H5" i="1"/>
  <c r="L4" i="1"/>
  <c r="AC1" i="1"/>
  <c r="AB1" i="1"/>
</calcChain>
</file>

<file path=xl/sharedStrings.xml><?xml version="1.0" encoding="utf-8"?>
<sst xmlns="http://schemas.openxmlformats.org/spreadsheetml/2006/main" count="2887" uniqueCount="715">
  <si>
    <t>Výkaz dobrovoľníckej činnosti</t>
  </si>
  <si>
    <t>Dobrovoľník</t>
  </si>
  <si>
    <t>Priezvisko</t>
  </si>
  <si>
    <t>Meno</t>
  </si>
  <si>
    <t>Označenie prijímateľa dobrovoľníckej činnosti</t>
  </si>
  <si>
    <t>Druh podujatia:  (§ 3 ods. 1 písm. d) zák. č. 406/2011 Z.z.)</t>
  </si>
  <si>
    <t>Miesto, obsah a dátum dobrovoľníckej činnosti</t>
  </si>
  <si>
    <t xml:space="preserve">počet hodín </t>
  </si>
  <si>
    <t>spolu</t>
  </si>
  <si>
    <t>Súťaž alebo projekt</t>
  </si>
  <si>
    <t>Poskytnuté materiálne zabezpečenie a náhrady</t>
  </si>
  <si>
    <t>Dobrovoľnícku činnosť za prijímateľa riadil (meno, priezvisko a podpis):</t>
  </si>
  <si>
    <t>Adámek</t>
  </si>
  <si>
    <t>Jaroslav</t>
  </si>
  <si>
    <t>SAŠŠ</t>
  </si>
  <si>
    <t>organizovanie športových podujatí</t>
  </si>
  <si>
    <t xml:space="preserve">OK vybíjaná najmladších žiakov ZŠ,Lučenec </t>
  </si>
  <si>
    <t>čiar.rozhodca</t>
  </si>
  <si>
    <t>Mgr. Andrea Ristová</t>
  </si>
  <si>
    <t>Adamkovič</t>
  </si>
  <si>
    <t>Matej</t>
  </si>
  <si>
    <t>Trnava, MSR SŠ hádzaná 9.-10.5.2019</t>
  </si>
  <si>
    <t>rozhodca dievčatá</t>
  </si>
  <si>
    <t>Argajová</t>
  </si>
  <si>
    <t>Jaroslava</t>
  </si>
  <si>
    <t>Koordinácia ŠŠS Bratislavský kraj</t>
  </si>
  <si>
    <t>člen predsedníctva</t>
  </si>
  <si>
    <t>Badinková</t>
  </si>
  <si>
    <t xml:space="preserve">Michaela </t>
  </si>
  <si>
    <t>Ok vybíjaná najmladších žiakov ZŠ, Brezno, 14.11.2019</t>
  </si>
  <si>
    <t>rozhodca</t>
  </si>
  <si>
    <t>Bajči</t>
  </si>
  <si>
    <t>Marek</t>
  </si>
  <si>
    <t>Trnava, MSR SŠ futbal 9.-10.5.2019</t>
  </si>
  <si>
    <t>rozhodovanie</t>
  </si>
  <si>
    <t>Trnava, Župná olympiáda, KK TT kraja 25-26.4.2019</t>
  </si>
  <si>
    <t>Florbal, riad. športu</t>
  </si>
  <si>
    <t>Bajnok</t>
  </si>
  <si>
    <t xml:space="preserve">Peter </t>
  </si>
  <si>
    <t>organ. zabez.</t>
  </si>
  <si>
    <t>Trnava, MSR SŠ basketbal 9.-10.5.2019</t>
  </si>
  <si>
    <t>riaditeľ športu - dievčatá</t>
  </si>
  <si>
    <t>OK futsal žiakov ZŠ, Piešťany,17.12.2019</t>
  </si>
  <si>
    <t>organizátor</t>
  </si>
  <si>
    <t>OK vybíjaná najmladší žiaci ZŠ, Piešťany, 26.11.2019</t>
  </si>
  <si>
    <t>Bajtalová</t>
  </si>
  <si>
    <t>Katarína</t>
  </si>
  <si>
    <t>sekretariát - zakladanie a triedenie písomností 7-8.mesiac 2019</t>
  </si>
  <si>
    <t>administratíva</t>
  </si>
  <si>
    <t>sekretariát - zakladanie a triedenie písomností 9-ty mesiac 2020</t>
  </si>
  <si>
    <t>Bakoš</t>
  </si>
  <si>
    <t>Stanislav</t>
  </si>
  <si>
    <t>Atletika, rozhodca</t>
  </si>
  <si>
    <t>Baliová</t>
  </si>
  <si>
    <t xml:space="preserve">Božena </t>
  </si>
  <si>
    <t>OK vybíjaná najmladších žiakov a žiačok Košice 21.11.2019</t>
  </si>
  <si>
    <t>Bartko</t>
  </si>
  <si>
    <t xml:space="preserve">Branislav </t>
  </si>
  <si>
    <t>Futbal, rozhodca</t>
  </si>
  <si>
    <t xml:space="preserve">Bartková </t>
  </si>
  <si>
    <t>Lenka</t>
  </si>
  <si>
    <t>OK vybíjaná najmladších žiakov ZŠ, Trnava</t>
  </si>
  <si>
    <t>Bartovič</t>
  </si>
  <si>
    <t>Dušan</t>
  </si>
  <si>
    <t>OK futsal žiakov ZŠ, Nové Mesto nad Váhom 4.12 .2019</t>
  </si>
  <si>
    <t>hl.rozhodca</t>
  </si>
  <si>
    <t>Zmluva - DN</t>
  </si>
  <si>
    <t>Bátorová</t>
  </si>
  <si>
    <t>Beáta</t>
  </si>
  <si>
    <t>OK vybíjaná najmladších žiakov ZŠ Považská Bystrica
14.-19.11.2019</t>
  </si>
  <si>
    <t>Bečariková</t>
  </si>
  <si>
    <t>Janka</t>
  </si>
  <si>
    <t>M-SR Volejbal ZŠ žiačok 2.-3.5.2019</t>
  </si>
  <si>
    <t>časomiera</t>
  </si>
  <si>
    <t>Behílová</t>
  </si>
  <si>
    <t>Mária</t>
  </si>
  <si>
    <t>MSR Gaudeamus Igitur 2019 7.-10.5.2019</t>
  </si>
  <si>
    <t>asistent dopravy</t>
  </si>
  <si>
    <t>Behúňová</t>
  </si>
  <si>
    <t>Anna</t>
  </si>
  <si>
    <t>OK futsal žiakov ZŠ, Kysucké Nové Mesto, 17.12.2019</t>
  </si>
  <si>
    <t>OK Futbal cup ZŠ žiaci 15.5.2019 Banská Štiavnica</t>
  </si>
  <si>
    <t>Belicajová</t>
  </si>
  <si>
    <t>Monika</t>
  </si>
  <si>
    <t>MSR G4 Dubnica nad Váhom 15.-16. 5. 2019</t>
  </si>
  <si>
    <t>OK Futbal cup ZŠ žiaci 28.5.2019 Banská Štiavnica</t>
  </si>
  <si>
    <t>Bella</t>
  </si>
  <si>
    <t xml:space="preserve">Ján </t>
  </si>
  <si>
    <t>MSR cezpolný beh, 14.11.2019, Štrbské Pleso</t>
  </si>
  <si>
    <t>tech. zab.</t>
  </si>
  <si>
    <t>OK Futbal cup ZŠ st. žiačky Banská Štiavnica 23.5.2019</t>
  </si>
  <si>
    <t>Benko</t>
  </si>
  <si>
    <t>Titus</t>
  </si>
  <si>
    <t>Benkovics</t>
  </si>
  <si>
    <t>Lázsló</t>
  </si>
  <si>
    <t>OK FC Galanta žiaci</t>
  </si>
  <si>
    <t>OK futsal žiakov ZŠ, Senec,12.11.2019</t>
  </si>
  <si>
    <t>OK FC Galanta žiačky</t>
  </si>
  <si>
    <t>László</t>
  </si>
  <si>
    <t>OK vo futsale žiakov ZŠ
Banská Štiavnica</t>
  </si>
  <si>
    <t>Beňo</t>
  </si>
  <si>
    <t>Ivan</t>
  </si>
  <si>
    <t>RK Futbal cup ZŠ st. žiačky 30.5.2019 Banská Štiavnica</t>
  </si>
  <si>
    <t>spolu hodín</t>
  </si>
  <si>
    <t>Blažek</t>
  </si>
  <si>
    <t>Dominik</t>
  </si>
  <si>
    <t>Bogár</t>
  </si>
  <si>
    <t>Bomberovič</t>
  </si>
  <si>
    <t>Ján</t>
  </si>
  <si>
    <t>rozhodca - dievčatá</t>
  </si>
  <si>
    <t>Bučková</t>
  </si>
  <si>
    <t>KK vo vybíjanej njamladších žiakov ZŠ Trenčín 
5.12.2019</t>
  </si>
  <si>
    <t>OK vo vybíjanej najmladších žiakov ZŠ, Trenčín,19.11.2019</t>
  </si>
  <si>
    <t>Bujňáková</t>
  </si>
  <si>
    <t>Ivana</t>
  </si>
  <si>
    <t>OK vybíjaná najmladších žiakov a žiačok ZŠ, Košice IV. 
11.-12.12.2019</t>
  </si>
  <si>
    <t>Cenderská</t>
  </si>
  <si>
    <t xml:space="preserve">Miroslava </t>
  </si>
  <si>
    <t xml:space="preserve">OK Vybíjaná najmladších žiakov, Žárnovica </t>
  </si>
  <si>
    <t>hlavný rozhodca</t>
  </si>
  <si>
    <t>Ciesarík</t>
  </si>
  <si>
    <t>OK Futbal cup ZŠ Bytča 23.5.2019</t>
  </si>
  <si>
    <t>OK vybíjaná najml. žiakov a žiačok ZŠ Bytča</t>
  </si>
  <si>
    <t>Cingelová</t>
  </si>
  <si>
    <t>Elena</t>
  </si>
  <si>
    <t>Csaszár</t>
  </si>
  <si>
    <t>Martin</t>
  </si>
  <si>
    <t>Právna pomoc pri tvorbe dokumentácie SAŠŠ</t>
  </si>
  <si>
    <t>Čakajda</t>
  </si>
  <si>
    <t>Roman</t>
  </si>
  <si>
    <t>M-SR vybíjaná najmladších žiakov a žiačok ZŠ
11.-12.12.2019</t>
  </si>
  <si>
    <t>zdravotník</t>
  </si>
  <si>
    <t>M-SR stolný tenis ZŠ CH a D
Topoľčany 21.-22.3.2019</t>
  </si>
  <si>
    <t>M-SR futsal žiakov ZŠ 
Topoľčany 17.4.2019</t>
  </si>
  <si>
    <t>Čamborová</t>
  </si>
  <si>
    <t>M-SR</t>
  </si>
  <si>
    <t>Futbal cup CH - kvalif. Kolá a OK 17-24.5.2019 Stará Bystrica + Čadca</t>
  </si>
  <si>
    <t>Koordinácia ŠŠS Žilinský kraj</t>
  </si>
  <si>
    <t>Čellárová</t>
  </si>
  <si>
    <t>Eugénia</t>
  </si>
  <si>
    <t>OK vybíjaná najml. žiakov a žiačok ZŠ Ilava</t>
  </si>
  <si>
    <t>Černušák</t>
  </si>
  <si>
    <t>Vladimír</t>
  </si>
  <si>
    <t>MSR Vybíjaná ZŠ</t>
  </si>
  <si>
    <t>Červenák</t>
  </si>
  <si>
    <t>Miloš</t>
  </si>
  <si>
    <t>OK futsal žiakov ZŠ Považská Bystrica</t>
  </si>
  <si>
    <t>Červenec</t>
  </si>
  <si>
    <t>rozhodca - chlapci</t>
  </si>
  <si>
    <t>Čižmár</t>
  </si>
  <si>
    <t>Timotej</t>
  </si>
  <si>
    <t>Futbal Cup 19.-20.6.2019</t>
  </si>
  <si>
    <t>Čomaj</t>
  </si>
  <si>
    <t>Jakub</t>
  </si>
  <si>
    <t>Dadykin</t>
  </si>
  <si>
    <t>Róbert</t>
  </si>
  <si>
    <t>MSR Vybíjaná Bratislava 4.-5.6.2019</t>
  </si>
  <si>
    <t>organizačné zabezpečenie</t>
  </si>
  <si>
    <t>Dekan</t>
  </si>
  <si>
    <t>Michal</t>
  </si>
  <si>
    <t>Se SAŠŠ - spracovanie podkladov k mzdám 6/2019</t>
  </si>
  <si>
    <t>Dekanová</t>
  </si>
  <si>
    <t>registrácia</t>
  </si>
  <si>
    <t>MSR Gaudeamus Igitur 2019 4.-10.2019</t>
  </si>
  <si>
    <t>OV - doprava</t>
  </si>
  <si>
    <t>Nikoleta</t>
  </si>
  <si>
    <t>Se SAŠŠ - spracovanie podkladov k mzdám 7/2019</t>
  </si>
  <si>
    <t>Devaldová</t>
  </si>
  <si>
    <t>Karin</t>
  </si>
  <si>
    <t xml:space="preserve">MSR atletika ZŠ 18.6.2019 </t>
  </si>
  <si>
    <t>cieľ</t>
  </si>
  <si>
    <t>Dratvová</t>
  </si>
  <si>
    <t>Ľudmila</t>
  </si>
  <si>
    <t>Koordinácia ŠŠS 
Košický kraj</t>
  </si>
  <si>
    <t>Dubcová</t>
  </si>
  <si>
    <t xml:space="preserve">Zuzana </t>
  </si>
  <si>
    <t xml:space="preserve">OK vybíjaná najml.žiakov a žiačok ZŠ </t>
  </si>
  <si>
    <t>KK vybíjaná najmladších
žiakov Prešov, 26.11.2019</t>
  </si>
  <si>
    <t>Dudek</t>
  </si>
  <si>
    <t>Jozef</t>
  </si>
  <si>
    <t>MSR Gaudeamus Igitur 2019 9.-10.5.2019</t>
  </si>
  <si>
    <t>OV - preprava, prevoz materiálu</t>
  </si>
  <si>
    <t>Dulaiová</t>
  </si>
  <si>
    <t>Roberta</t>
  </si>
  <si>
    <t>MSR hádzaná CH ZŠ 11.-12.6.2019</t>
  </si>
  <si>
    <t>Dunčko</t>
  </si>
  <si>
    <t>Dupľák</t>
  </si>
  <si>
    <t>MSR futbal CH 19.-20.6.2019</t>
  </si>
  <si>
    <t>Ďurica</t>
  </si>
  <si>
    <t>Ľubomír</t>
  </si>
  <si>
    <t>OK futsal žiakov ZŠ, Senica,11.12.2019</t>
  </si>
  <si>
    <t>rozdodca</t>
  </si>
  <si>
    <t>Dutko</t>
  </si>
  <si>
    <t>Gabriel</t>
  </si>
  <si>
    <t>Dvorský</t>
  </si>
  <si>
    <t>Hádzaná, rozhodca</t>
  </si>
  <si>
    <t>Ertlová</t>
  </si>
  <si>
    <t>Edita</t>
  </si>
  <si>
    <t>Fabián</t>
  </si>
  <si>
    <t>štart</t>
  </si>
  <si>
    <t>Fabianová</t>
  </si>
  <si>
    <t xml:space="preserve">Eva </t>
  </si>
  <si>
    <t>Eva</t>
  </si>
  <si>
    <t>MSR Florbal SŠ dievčatá</t>
  </si>
  <si>
    <t>Farkalín</t>
  </si>
  <si>
    <t>Fedoršová</t>
  </si>
  <si>
    <t>Viera</t>
  </si>
  <si>
    <t>Futbal CUP 19.-20.6.2019</t>
  </si>
  <si>
    <t>Feďová</t>
  </si>
  <si>
    <t xml:space="preserve">Andrea </t>
  </si>
  <si>
    <t>kriket</t>
  </si>
  <si>
    <t>Fialová</t>
  </si>
  <si>
    <t>Filák</t>
  </si>
  <si>
    <t>Richard</t>
  </si>
  <si>
    <t>Frimmerová</t>
  </si>
  <si>
    <t>Marcela</t>
  </si>
  <si>
    <t>Fuňák</t>
  </si>
  <si>
    <t>Filip</t>
  </si>
  <si>
    <t>Gašperíková</t>
  </si>
  <si>
    <t>Soňa</t>
  </si>
  <si>
    <t>KK vo vybíjanej naj,ladších žiakov ZŠ, Žilina</t>
  </si>
  <si>
    <t>Gavalier</t>
  </si>
  <si>
    <t>OK futsal žiakov ZŠ, Poprad, 5.12.2019</t>
  </si>
  <si>
    <t>Gazdíková</t>
  </si>
  <si>
    <t>Jarmila</t>
  </si>
  <si>
    <t>Gefferi</t>
  </si>
  <si>
    <t>Gešperik</t>
  </si>
  <si>
    <t>Milan</t>
  </si>
  <si>
    <t>OK Futbal cup Vranov nad Topľou 22.5.2019</t>
  </si>
  <si>
    <t>Gešperík</t>
  </si>
  <si>
    <t>Organizovanie športových podujatí</t>
  </si>
  <si>
    <t>OK vybíjaná najmladších žiakov a žiačok Vranov nad Topľou 19.11.2019</t>
  </si>
  <si>
    <t>Giglan</t>
  </si>
  <si>
    <t>Slavomír</t>
  </si>
  <si>
    <t>MSR hádzaná ZŠ D 4.-5.6.2019</t>
  </si>
  <si>
    <t>Hádek</t>
  </si>
  <si>
    <t>Rastislav</t>
  </si>
  <si>
    <t>Haják</t>
  </si>
  <si>
    <t>Juraj</t>
  </si>
  <si>
    <t>Hajmássyová</t>
  </si>
  <si>
    <t>Oľga</t>
  </si>
  <si>
    <t>Trnava, Župná olympiáda, KK TT kraja 22-26.4.2019</t>
  </si>
  <si>
    <t>Atletika, riaditeľka športu</t>
  </si>
  <si>
    <t>Hakulinová</t>
  </si>
  <si>
    <t>Stanislava</t>
  </si>
  <si>
    <t>Halenár</t>
  </si>
  <si>
    <t xml:space="preserve">Anton </t>
  </si>
  <si>
    <t>futbal, hlásateľ</t>
  </si>
  <si>
    <t>Hančík</t>
  </si>
  <si>
    <t>Miroslav</t>
  </si>
  <si>
    <t>Basketbal rozhodca</t>
  </si>
  <si>
    <t>Trnava, MSR basketbal, 9.-10.5.2019</t>
  </si>
  <si>
    <t>Hanzelyová</t>
  </si>
  <si>
    <t>Klaudia</t>
  </si>
  <si>
    <t>vypisovanie diplomov</t>
  </si>
  <si>
    <t>Haraksin</t>
  </si>
  <si>
    <t>Harčar</t>
  </si>
  <si>
    <t>Haršány</t>
  </si>
  <si>
    <t>Haščík</t>
  </si>
  <si>
    <t>470427/050</t>
  </si>
  <si>
    <t>HU624739</t>
  </si>
  <si>
    <t>Haščíková</t>
  </si>
  <si>
    <t>Rebeka</t>
  </si>
  <si>
    <t>hlavný rozhodca dievčatá</t>
  </si>
  <si>
    <t>Havetta</t>
  </si>
  <si>
    <t>OK vybíjaná žiakov a žiačok ZŠ Zlaté Moravce</t>
  </si>
  <si>
    <t>Hlaváček</t>
  </si>
  <si>
    <t>Hlaváčková</t>
  </si>
  <si>
    <t>Hlavatá</t>
  </si>
  <si>
    <t>Ľubica</t>
  </si>
  <si>
    <t>MSR hádzaná CH ZŠ 10.-12.6.2019</t>
  </si>
  <si>
    <t>Hlôšková</t>
  </si>
  <si>
    <t xml:space="preserve">Alena </t>
  </si>
  <si>
    <t>MSR Gaudeamus Igitur 2019 4.-10.5.2019</t>
  </si>
  <si>
    <t>OV - stravovanie/ubytovanie</t>
  </si>
  <si>
    <t>Hopko</t>
  </si>
  <si>
    <t>Marián</t>
  </si>
  <si>
    <t>Horinka</t>
  </si>
  <si>
    <t xml:space="preserve">Jakub </t>
  </si>
  <si>
    <t>Hrdlička</t>
  </si>
  <si>
    <t>Alexander</t>
  </si>
  <si>
    <t>Hrico</t>
  </si>
  <si>
    <t xml:space="preserve">Alexander </t>
  </si>
  <si>
    <t>Ok futsal žiakov ZŠ, Svidník,5.12.2019</t>
  </si>
  <si>
    <t>Hrnčiarová</t>
  </si>
  <si>
    <t>OK vybíjaná najmladších žiakov, Detva</t>
  </si>
  <si>
    <t>Hudák</t>
  </si>
  <si>
    <t>Hudzík</t>
  </si>
  <si>
    <t>Lukáš</t>
  </si>
  <si>
    <t>Hummler</t>
  </si>
  <si>
    <t>Hurčíková</t>
  </si>
  <si>
    <t>M-SR vybíjaná njmladších žiakov a žiačok ZŠ
11.-12.12.2019</t>
  </si>
  <si>
    <t>OK vo vybíjanej najmladších žiakov ZŠ Partizánske 
7.11.2019</t>
  </si>
  <si>
    <t>RK vybíjaná najmladších žiakov ZŠ, Partizánske, 28.11.2019</t>
  </si>
  <si>
    <t>v hotovosti</t>
  </si>
  <si>
    <t>Charfreitag</t>
  </si>
  <si>
    <t>Libor</t>
  </si>
  <si>
    <t>Charfreitagová</t>
  </si>
  <si>
    <t>Chovan</t>
  </si>
  <si>
    <t>Chovancová</t>
  </si>
  <si>
    <t>Viktória</t>
  </si>
  <si>
    <t>hlásateľka na slávnostnom otvorení</t>
  </si>
  <si>
    <t>Chudoba</t>
  </si>
  <si>
    <t>David</t>
  </si>
  <si>
    <t>časomiera, zápisy</t>
  </si>
  <si>
    <t>pomocník</t>
  </si>
  <si>
    <t>Ilavská</t>
  </si>
  <si>
    <t>Martina</t>
  </si>
  <si>
    <t>OK vybíjaná najmladších žiakov a žiačok ZŠ Poprad
12.11.2019</t>
  </si>
  <si>
    <t>Iliťová</t>
  </si>
  <si>
    <t>Danica</t>
  </si>
  <si>
    <t>MSR Gaudeamus Igitur 2019 8.-10.5.2019</t>
  </si>
  <si>
    <t>OV - pomoc pri prezentácii</t>
  </si>
  <si>
    <t>Administratívna výpomoc v kancelárií SAŠŠ, kontrola zúčtovaní KK a OK Futbal cup - jún</t>
  </si>
  <si>
    <t>Ivanovič</t>
  </si>
  <si>
    <t>Radovan</t>
  </si>
  <si>
    <t>Jančák</t>
  </si>
  <si>
    <t>Jánošdeák</t>
  </si>
  <si>
    <t>guľa</t>
  </si>
  <si>
    <t>Jarkovský</t>
  </si>
  <si>
    <t>Maroš</t>
  </si>
  <si>
    <t>Jeřábková</t>
  </si>
  <si>
    <t xml:space="preserve">Dana </t>
  </si>
  <si>
    <t>OK vybíjaná najml. žiakov a žiačok ZŠ v Tvrdošíne</t>
  </si>
  <si>
    <t>Jurčáková</t>
  </si>
  <si>
    <t>Kakula</t>
  </si>
  <si>
    <t>Vrbové, /iešťany</t>
  </si>
  <si>
    <t>KK Vybíjaná njamladších
žiakov a žiačok ZŠ Nitriansky kraj 27.11.2019</t>
  </si>
  <si>
    <t>OK FUTBAL CUP žiakov ZŠ 
Topoľčany 24.4.2019</t>
  </si>
  <si>
    <t>KK FUTBAL CUP 
23.5.2019</t>
  </si>
  <si>
    <t>OK futsal žiakov ZŠ Topoľčany 14.3.2019</t>
  </si>
  <si>
    <t xml:space="preserve">SAŠŠ </t>
  </si>
  <si>
    <t>KK vo futsale žiakov ZŠ 
Nitriansky kraj 28.3.2019</t>
  </si>
  <si>
    <t>OK vybíjaná najmladších žiakov ZŠ Topoľčany</t>
  </si>
  <si>
    <t>Kálman</t>
  </si>
  <si>
    <t>Miklós</t>
  </si>
  <si>
    <t>OK futsal žiakov ZŠ, Dunajská Streda,6.12.2019</t>
  </si>
  <si>
    <t>OK futsal žiakov ZŠ,Dunajská Streda, 6.12.2019</t>
  </si>
  <si>
    <t>OK vybíjaná najml.žiakov ZŠ, Dunajská Streda,12.11.2019</t>
  </si>
  <si>
    <t>Kamas</t>
  </si>
  <si>
    <t>Zdenko</t>
  </si>
  <si>
    <t>OK futsal žiakov ZŠ Detva</t>
  </si>
  <si>
    <t xml:space="preserve">Kamenčík </t>
  </si>
  <si>
    <t>OK vybájaná najmladších žiakov ZŠ, Ilava</t>
  </si>
  <si>
    <t>Karperová</t>
  </si>
  <si>
    <t xml:space="preserve">Miriam </t>
  </si>
  <si>
    <t>Pečeľady 185</t>
  </si>
  <si>
    <t>Pečeľady</t>
  </si>
  <si>
    <t>Kašuba</t>
  </si>
  <si>
    <t xml:space="preserve">OK vybíjaná njmladších žiakov a žiačok ZŠ </t>
  </si>
  <si>
    <t>Kocianová</t>
  </si>
  <si>
    <t>Ľubomíra</t>
  </si>
  <si>
    <t>OK vybíjaná najml. žiakov a žiačok ZŠ Poprad 12.11.2019</t>
  </si>
  <si>
    <t>Kochajda</t>
  </si>
  <si>
    <t>Erik</t>
  </si>
  <si>
    <t>Kompanová</t>
  </si>
  <si>
    <t>Silvia</t>
  </si>
  <si>
    <t>OK futsal žiakov ZŠ, Tvrdošín,5.12.2019</t>
  </si>
  <si>
    <t>Kopčáková</t>
  </si>
  <si>
    <t>postr.rozhodca</t>
  </si>
  <si>
    <t>Kopecká</t>
  </si>
  <si>
    <t>fotograf</t>
  </si>
  <si>
    <t>Koprlová</t>
  </si>
  <si>
    <t>Vlasta</t>
  </si>
  <si>
    <t>816122/8394</t>
  </si>
  <si>
    <t xml:space="preserve">OK vybíjaná najml.žiakov a žiačok ZŠ Senica </t>
  </si>
  <si>
    <t>750623/9521</t>
  </si>
  <si>
    <t>KK vybíjaná najml.žiakov a žiačok ZŠ, Trnava, 5.12.2019</t>
  </si>
  <si>
    <t>Korpášová</t>
  </si>
  <si>
    <t>Dóra</t>
  </si>
  <si>
    <t>Košová</t>
  </si>
  <si>
    <t>M-SR Florbal SŠ žiačok</t>
  </si>
  <si>
    <t>Kotala</t>
  </si>
  <si>
    <t>Kotríková</t>
  </si>
  <si>
    <t>Kováč</t>
  </si>
  <si>
    <t>OK vybíjaná najmladších žiakov a žiačok Hlohovec
5.-7.11.2019</t>
  </si>
  <si>
    <t>Kozár</t>
  </si>
  <si>
    <t>Krajčíriková</t>
  </si>
  <si>
    <t>MSR Vybíjaná</t>
  </si>
  <si>
    <t>Kráľ</t>
  </si>
  <si>
    <t>Piešťany, OK Futbal cup ZŠ CH a D 15.5.2019</t>
  </si>
  <si>
    <t>RK Futbal cup Bánovce nad Bebravou st žiačky ZŠ</t>
  </si>
  <si>
    <t>OK vybíjaná najmladších žiakov a žiačok Bánovce nad Bebravou 7.11.2019</t>
  </si>
  <si>
    <t>OK futsal žiakov ZŠ Bánovce nad Bebravou 2.-10.12.2019</t>
  </si>
  <si>
    <t>Králik</t>
  </si>
  <si>
    <t>Královičová</t>
  </si>
  <si>
    <t xml:space="preserve">Renáta </t>
  </si>
  <si>
    <t>OK vybíjaná najmladších žiakov ZŠ, Nové Zámky, 19.11.2019</t>
  </si>
  <si>
    <t>Krnáč</t>
  </si>
  <si>
    <t>Ondrej</t>
  </si>
  <si>
    <t>MSR hádzaná ZŠ D</t>
  </si>
  <si>
    <t>Krojer</t>
  </si>
  <si>
    <t>Krull</t>
  </si>
  <si>
    <t>Julián</t>
  </si>
  <si>
    <t>KK Futbal Cup žiakov ZŠ 10.6.2019 Banská Bystrica</t>
  </si>
  <si>
    <t>KK Futbal Cup žiačok ZŠ 12.6.2019 Banská Bystrica</t>
  </si>
  <si>
    <t>KK Futsal cup Banská Bystrica</t>
  </si>
  <si>
    <t xml:space="preserve">Julián </t>
  </si>
  <si>
    <t>KK vybíjaná najmladších
žiakov a žiačok ZŠ Poltár 28.11.2019</t>
  </si>
  <si>
    <t xml:space="preserve">OK futsal ZŠ, Banská Bystrica </t>
  </si>
  <si>
    <t>Kubica</t>
  </si>
  <si>
    <t>OK Futsal, Žárnovica, 21.11.2019</t>
  </si>
  <si>
    <t>hl.rozdoca</t>
  </si>
  <si>
    <t>Kucka</t>
  </si>
  <si>
    <t>Filip Miroslav</t>
  </si>
  <si>
    <t>diaľka</t>
  </si>
  <si>
    <t>Kundľa</t>
  </si>
  <si>
    <t>KK FC st žiaci 7.6.2019 Prešov</t>
  </si>
  <si>
    <t>Kuzma</t>
  </si>
  <si>
    <t>Trnava, MSR volejbal 9.-10.5.2019</t>
  </si>
  <si>
    <t>Lajda</t>
  </si>
  <si>
    <t xml:space="preserve">Ivan </t>
  </si>
  <si>
    <t>SASŠ</t>
  </si>
  <si>
    <t>KK vybíjaná najmladších
žiakov a žiačok ZŠ, Trnava, 5.12.2019</t>
  </si>
  <si>
    <t>Leštický</t>
  </si>
  <si>
    <t>Ličková</t>
  </si>
  <si>
    <t>Eleonóra</t>
  </si>
  <si>
    <t>Lieskovká</t>
  </si>
  <si>
    <t>OK vybíjaná najmladších žiakov a žiačok ZŠ Trnava
18.11.2019</t>
  </si>
  <si>
    <t>Lieskovská</t>
  </si>
  <si>
    <t>Volejbal chlapci, riaditeľ športu</t>
  </si>
  <si>
    <t>Liptáková</t>
  </si>
  <si>
    <t>Liščáková</t>
  </si>
  <si>
    <t>Vybíjaná ?</t>
  </si>
  <si>
    <t>Rozhodca</t>
  </si>
  <si>
    <t>Lišivková</t>
  </si>
  <si>
    <t>Janette</t>
  </si>
  <si>
    <t>Lišková</t>
  </si>
  <si>
    <t>Jozefína</t>
  </si>
  <si>
    <t>Ludviková</t>
  </si>
  <si>
    <t>OK Vybíjaná najmladších žiakov, Galanta, 14.11.2019</t>
  </si>
  <si>
    <t>Lukačovičová</t>
  </si>
  <si>
    <t>Jana</t>
  </si>
  <si>
    <t>Lupták</t>
  </si>
  <si>
    <t>OK FC ZŠ 17.5.2019 Banská Bystrica</t>
  </si>
  <si>
    <t>OK FC ZŠ 30.5.2019 Banská Bystrica</t>
  </si>
  <si>
    <t>OK vybíjaná najmladších žiakov a žiačok Bánska Bystrica 22.-29.10.2019</t>
  </si>
  <si>
    <t>Magdolenová</t>
  </si>
  <si>
    <t>MSR Gaudeamus Igitur 2019 2.-10.5.2019</t>
  </si>
  <si>
    <t>OV - prezentácia</t>
  </si>
  <si>
    <t>Majstrik</t>
  </si>
  <si>
    <t>Andrej</t>
  </si>
  <si>
    <t>M SR Hádzaná, Trnava, 9.-10.5.2019</t>
  </si>
  <si>
    <t>rozhodca chlapci</t>
  </si>
  <si>
    <t>Majzlík</t>
  </si>
  <si>
    <t>Marian</t>
  </si>
  <si>
    <t>Koordinácia jedn. súťaží
2019 - Slovenko aj zahraničie</t>
  </si>
  <si>
    <t>predseda</t>
  </si>
  <si>
    <t>Majzlíková</t>
  </si>
  <si>
    <t>Spracovanie podkladov 
/smernice, listy, administratívna výpomoc/</t>
  </si>
  <si>
    <t>Maková</t>
  </si>
  <si>
    <t>Natália</t>
  </si>
  <si>
    <t>pomocný personál</t>
  </si>
  <si>
    <t>OK vybíjaná njmladších žiakov a žiačok ZŠ Topoľčany 21.11.2019</t>
  </si>
  <si>
    <t>Maliňák</t>
  </si>
  <si>
    <t>Ľuboš</t>
  </si>
  <si>
    <t>Malý</t>
  </si>
  <si>
    <t xml:space="preserve">Patrik </t>
  </si>
  <si>
    <t>Futbal, riaditeľ športu</t>
  </si>
  <si>
    <t>Maniková</t>
  </si>
  <si>
    <t>Slávka</t>
  </si>
  <si>
    <t>OK vybíjaná najmladších žiakov ZŠ, Trenčín, 19.112019</t>
  </si>
  <si>
    <t>Manzalík</t>
  </si>
  <si>
    <t>Vilam</t>
  </si>
  <si>
    <t>Martinovský Mgr.</t>
  </si>
  <si>
    <t>Martinovský Mgr</t>
  </si>
  <si>
    <t>OK futsal ZŠ Skalica</t>
  </si>
  <si>
    <t>Martinovský Ing.</t>
  </si>
  <si>
    <t>OK  vo futsale ZŠ Skalica</t>
  </si>
  <si>
    <t>hl. a postranný rozhodca</t>
  </si>
  <si>
    <t>Masárová</t>
  </si>
  <si>
    <t>Magda</t>
  </si>
  <si>
    <t>MSR Gaudeamus Igitur 2019 5.-10.5.2019</t>
  </si>
  <si>
    <t>Masný</t>
  </si>
  <si>
    <t>OV - technické zabezpečenie</t>
  </si>
  <si>
    <t>Maurovič</t>
  </si>
  <si>
    <t xml:space="preserve">Matej </t>
  </si>
  <si>
    <t>Mazán</t>
  </si>
  <si>
    <t>Koordinácia ŠŠS Nitriansky kraj</t>
  </si>
  <si>
    <t>Melník</t>
  </si>
  <si>
    <t>OK futsal žiakov ZŠ, Michalovce 27.11.2019</t>
  </si>
  <si>
    <t>Mičuda</t>
  </si>
  <si>
    <t>Mihaľ</t>
  </si>
  <si>
    <t>Mihová</t>
  </si>
  <si>
    <t>Andriana</t>
  </si>
  <si>
    <t>MSR OB SŠ, ZŠ 10.-14.6.2019</t>
  </si>
  <si>
    <t>Micheľová</t>
  </si>
  <si>
    <t>Mikovičová</t>
  </si>
  <si>
    <t>OK vybíjaná najmladší žiaci ZŠ, Galanta, 14.11.2019</t>
  </si>
  <si>
    <t>Mikšovská</t>
  </si>
  <si>
    <t>Júlia</t>
  </si>
  <si>
    <t>Minda</t>
  </si>
  <si>
    <t>Mišák</t>
  </si>
  <si>
    <t>postranný rozhodca</t>
  </si>
  <si>
    <t>Mišáková</t>
  </si>
  <si>
    <t>OK vo vybíjanej najmladších žiakov a žiačok ZŠ Hlohovec
5.-7.11.2019</t>
  </si>
  <si>
    <t>Morvayová</t>
  </si>
  <si>
    <t>Tatiana</t>
  </si>
  <si>
    <t>Mrvová</t>
  </si>
  <si>
    <t>Murgáčová</t>
  </si>
  <si>
    <t>OK malý futbal st. žiaci ZŠ "futbal cup" Lučenec</t>
  </si>
  <si>
    <t>OK vybíjaná najml. žiakov a žiačok ZŠ v Lučenci</t>
  </si>
  <si>
    <t>organizácia</t>
  </si>
  <si>
    <t>Murková</t>
  </si>
  <si>
    <t>Koordinácia ŠŠS Banskobystrický kraj</t>
  </si>
  <si>
    <t>Nagy</t>
  </si>
  <si>
    <t>Nemochovský</t>
  </si>
  <si>
    <t>Novák</t>
  </si>
  <si>
    <t>Pavel</t>
  </si>
  <si>
    <t>služby Hasiča na slávnostnom otvorení</t>
  </si>
  <si>
    <t>riaditeľ súťaže</t>
  </si>
  <si>
    <t>Obertová</t>
  </si>
  <si>
    <t>Volejbal dievčatá, rozhodca</t>
  </si>
  <si>
    <t>Veronika</t>
  </si>
  <si>
    <t>Odehnalová</t>
  </si>
  <si>
    <t xml:space="preserve">Jozefína </t>
  </si>
  <si>
    <t>OV</t>
  </si>
  <si>
    <t>OK futsal žiakov ZŠ, Trnava,25.11.2019</t>
  </si>
  <si>
    <t>Odzgan</t>
  </si>
  <si>
    <t>Ochotnícky</t>
  </si>
  <si>
    <t xml:space="preserve">Eduard </t>
  </si>
  <si>
    <t>Olešáková</t>
  </si>
  <si>
    <t>Miriam</t>
  </si>
  <si>
    <t>Koordinácia ŠŠS Trenčiansky kraj</t>
  </si>
  <si>
    <t>Ongáľová</t>
  </si>
  <si>
    <t>Pavla</t>
  </si>
  <si>
    <t>výška</t>
  </si>
  <si>
    <t>Olívia</t>
  </si>
  <si>
    <t>Onofrejová</t>
  </si>
  <si>
    <t>Danka</t>
  </si>
  <si>
    <t>KK Vybíjaná najmladších žiakov ZŠ, Prešov,26.11.2019</t>
  </si>
  <si>
    <t>Pankuch</t>
  </si>
  <si>
    <t>hlavný rozhodca, príprava</t>
  </si>
  <si>
    <t>Papaj</t>
  </si>
  <si>
    <t>Patarák</t>
  </si>
  <si>
    <t>Matúš</t>
  </si>
  <si>
    <t>Pavelka</t>
  </si>
  <si>
    <t xml:space="preserve">Dalimír </t>
  </si>
  <si>
    <t>Basketbal riaditeľ športu</t>
  </si>
  <si>
    <t>Pavlíček</t>
  </si>
  <si>
    <t>Pavlíčková</t>
  </si>
  <si>
    <t>Pavlík</t>
  </si>
  <si>
    <t>OK Futbal cup D 20.-24.4.2019 Poprad</t>
  </si>
  <si>
    <t>Jotef</t>
  </si>
  <si>
    <t xml:space="preserve">Tvorba, oprava dokumentácie
SAŠŠ - disciplinárny poriadok
</t>
  </si>
  <si>
    <t>Pavlíková</t>
  </si>
  <si>
    <t>kontrolór</t>
  </si>
  <si>
    <t>Pavolová</t>
  </si>
  <si>
    <t>Pelach</t>
  </si>
  <si>
    <t xml:space="preserve">Tibor </t>
  </si>
  <si>
    <t>Petruľa</t>
  </si>
  <si>
    <t>Dávid</t>
  </si>
  <si>
    <t>Petrušová</t>
  </si>
  <si>
    <t>Daniela</t>
  </si>
  <si>
    <t>KK vybíjaná najmladších žiakov ZŠ, Prešov, 26.11.2019</t>
  </si>
  <si>
    <t>Pitko</t>
  </si>
  <si>
    <t>Pocklan</t>
  </si>
  <si>
    <t>RK Futbal Cup 29.5.2019 Rimavská Sobota žiaci</t>
  </si>
  <si>
    <t>Poláková</t>
  </si>
  <si>
    <t>Povrazníková</t>
  </si>
  <si>
    <t>OK vybíjaná njamldších žiakov ZŠ Poprad</t>
  </si>
  <si>
    <t>Priečková</t>
  </si>
  <si>
    <t>RK Futbal cup CH a D ZŠ 27.5.2019 Čadca</t>
  </si>
  <si>
    <t>Purdek</t>
  </si>
  <si>
    <t>OK Futbal cup v Detve 24.5.2019</t>
  </si>
  <si>
    <t>OK Futbal cup v Detve 31.5.2019</t>
  </si>
  <si>
    <t>Puschenreiter</t>
  </si>
  <si>
    <t>Raček</t>
  </si>
  <si>
    <t>Samuel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</si>
  <si>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</si>
  <si>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OK futsal žiakov ZŠ, Čadca,2.12.2019</t>
  </si>
  <si>
    <t>OK futsal žiakov ZŠ, Martin,27.11.2019</t>
  </si>
  <si>
    <t>Rak</t>
  </si>
  <si>
    <t>Rist</t>
  </si>
  <si>
    <t>Gaudeamus igitur, technické zabezpečenie, informačné centrum</t>
  </si>
  <si>
    <t>Ristová</t>
  </si>
  <si>
    <t>TTSK</t>
  </si>
  <si>
    <t>ŠTK</t>
  </si>
  <si>
    <t>PaedDr. Marian Majzlík</t>
  </si>
  <si>
    <t>Mariana</t>
  </si>
  <si>
    <t>registrácia športovcov</t>
  </si>
  <si>
    <t>MSR Gaudeamus Igitur 2019 1.-14.5.2019</t>
  </si>
  <si>
    <t>Rohoň</t>
  </si>
  <si>
    <t>OK Futbal cup ZŠ 15.5.2019 Martin</t>
  </si>
  <si>
    <t>Ok futsal žiakov ZŠ, Martin,27.11.2019</t>
  </si>
  <si>
    <t>Rudinský</t>
  </si>
  <si>
    <t>MSR hádzaná CH ZŠ 10.-14.6.2019</t>
  </si>
  <si>
    <t>organizačno technické zabezpečenie</t>
  </si>
  <si>
    <t>Rusnák</t>
  </si>
  <si>
    <t>Rusnáová</t>
  </si>
  <si>
    <t>Henrieta</t>
  </si>
  <si>
    <t>Rušavá</t>
  </si>
  <si>
    <t xml:space="preserve">Jana </t>
  </si>
  <si>
    <t>Sedláková</t>
  </si>
  <si>
    <t>Ildikó</t>
  </si>
  <si>
    <t>Sedwick</t>
  </si>
  <si>
    <t>Iveta</t>
  </si>
  <si>
    <t>Sekeres</t>
  </si>
  <si>
    <t>Scherer</t>
  </si>
  <si>
    <t>Adam</t>
  </si>
  <si>
    <t>zápisy, časomiera</t>
  </si>
  <si>
    <t>Silná</t>
  </si>
  <si>
    <t xml:space="preserve">Ružena </t>
  </si>
  <si>
    <t>Volejbal chlapci, rozhodca</t>
  </si>
  <si>
    <t>Sloboda</t>
  </si>
  <si>
    <t>OK Futbal cup st. žiaci ZŠ Senica</t>
  </si>
  <si>
    <t>Smolík</t>
  </si>
  <si>
    <t>Ok futsal žiakov ZŠ, Čadca, 2.12.2019</t>
  </si>
  <si>
    <t>Sojka</t>
  </si>
  <si>
    <t>Somorovský</t>
  </si>
  <si>
    <t>KK vo vybíjanej najmladších žiakov ZŠ Trenčín 
5.12.2019</t>
  </si>
  <si>
    <t>Srnec</t>
  </si>
  <si>
    <t>OK futsal žiakov ZŠ Holíč</t>
  </si>
  <si>
    <t>Stankovič</t>
  </si>
  <si>
    <t>OK futsal žiakov ZŠ,  Košice -okolie, 22.11.2019</t>
  </si>
  <si>
    <t>OK futsal žiakov ZŠ, Košice -okolie, 22.11.2019</t>
  </si>
  <si>
    <t>Stoláriková</t>
  </si>
  <si>
    <t>Dana</t>
  </si>
  <si>
    <t>Sudora</t>
  </si>
  <si>
    <t xml:space="preserve">Marian </t>
  </si>
  <si>
    <t>Suja</t>
  </si>
  <si>
    <t>Synaková</t>
  </si>
  <si>
    <t>OV - prezentácia, hostesky</t>
  </si>
  <si>
    <t>Szkokan</t>
  </si>
  <si>
    <t>Ščerba</t>
  </si>
  <si>
    <t>Šišková</t>
  </si>
  <si>
    <t>OK vybíjaná najmladších žiakov a žiačok ZŠ Bratislava III. 26.11.2019</t>
  </si>
  <si>
    <t>Božena</t>
  </si>
  <si>
    <t>Šmálik</t>
  </si>
  <si>
    <t>Šmidtová</t>
  </si>
  <si>
    <t>MSR OB SŠ, ZŠ 10.-11.6.2019</t>
  </si>
  <si>
    <t>OK Vybíjaná najmladších žiakov, Martin</t>
  </si>
  <si>
    <t>Špániková</t>
  </si>
  <si>
    <t>OK Futbal Cup ZŠ Považská Bystrica 27.5.2019 dievčatá</t>
  </si>
  <si>
    <t>RK Futbal cup Považská Bystrica 10.6.2019</t>
  </si>
  <si>
    <t>OK Futbal cup st žiaci ZŠ Považská Bystrica</t>
  </si>
  <si>
    <t>Šramko</t>
  </si>
  <si>
    <t>Piešťany, OK Futbal cup ZŠ CH a D 21.5.2019</t>
  </si>
  <si>
    <t>Štanga</t>
  </si>
  <si>
    <t>OK FC žiačky ZŠ 29.4.2019 v Žiari nad Hronom</t>
  </si>
  <si>
    <t>OK futsal žiakov ZŠ, Žiar nad Hronom 21.11.2019</t>
  </si>
  <si>
    <t>hl. rozhodca</t>
  </si>
  <si>
    <t>Šupatíková</t>
  </si>
  <si>
    <t xml:space="preserve">OK vybíjaná najml. žiakov a žiačok ZŠ, Nové Mesto nad Váhom </t>
  </si>
  <si>
    <t>Zuzana</t>
  </si>
  <si>
    <t>Šupka</t>
  </si>
  <si>
    <t>OK futsal žiakov ZŠ, Žiar nad Hronom  21.11.2019</t>
  </si>
  <si>
    <t>Švarc</t>
  </si>
  <si>
    <t>MSR hádzaná ZŠ CH 10.-12.6.2019</t>
  </si>
  <si>
    <t>Švec</t>
  </si>
  <si>
    <t>Takács</t>
  </si>
  <si>
    <t>Lórant</t>
  </si>
  <si>
    <t>OK FC Galanta staršie žiačky</t>
  </si>
  <si>
    <t>rozh./organizátor</t>
  </si>
  <si>
    <t>OK vybíjaná najmladších žiakov ZŠ, Galanta,14.11.2019</t>
  </si>
  <si>
    <t>Takácsová</t>
  </si>
  <si>
    <t>OK FC Galanta žiačky+žiaci</t>
  </si>
  <si>
    <t>koordinátor</t>
  </si>
  <si>
    <t>Teplanský</t>
  </si>
  <si>
    <t>Hádzaná, riaditeľ športu</t>
  </si>
  <si>
    <t>pomoc pri podujatí</t>
  </si>
  <si>
    <t xml:space="preserve"> </t>
  </si>
  <si>
    <t>Tlelka</t>
  </si>
  <si>
    <t>Toman</t>
  </si>
  <si>
    <t>Volejbal dievčatá, riaditeľ športu</t>
  </si>
  <si>
    <t>Tomanová</t>
  </si>
  <si>
    <t>Ivona</t>
  </si>
  <si>
    <t>Tomka</t>
  </si>
  <si>
    <t>KK FUTBAL CUP žiačky ZŠ 
Nitriansky kraj 14.6.2019</t>
  </si>
  <si>
    <t>OK FUTBAL CUP žiačok ZŠ 
Topoľčany 25.4.2019</t>
  </si>
  <si>
    <t>KK FUTBAL CUP žiakov ZŠ
23.5.2019 Nitrriansky kraj</t>
  </si>
  <si>
    <t>KK nvo futsale žiakov ZŠ
kraj Nitriansky 28.3.2019</t>
  </si>
  <si>
    <t>OK vo vybíjanej najmladších žiakov ZŠ</t>
  </si>
  <si>
    <t>Török</t>
  </si>
  <si>
    <t>Tóth</t>
  </si>
  <si>
    <t>František</t>
  </si>
  <si>
    <t>OK vybíjaná najmladších žiakov a žiačok ZŠ Poprad</t>
  </si>
  <si>
    <t>Csaba</t>
  </si>
  <si>
    <t>OK vybíjaná najml.žiakov, Dunajská Streda,12.11.2019</t>
  </si>
  <si>
    <t>Unterfrancová</t>
  </si>
  <si>
    <t>Yveta</t>
  </si>
  <si>
    <t>OK Futbal cup v Detve</t>
  </si>
  <si>
    <t>OK vo futsale žiakov ZŠ</t>
  </si>
  <si>
    <t>Urbančok</t>
  </si>
  <si>
    <t>Radoslav</t>
  </si>
  <si>
    <t>Urda</t>
  </si>
  <si>
    <t>Postr.rozhodca</t>
  </si>
  <si>
    <t>Valušková</t>
  </si>
  <si>
    <t>OV - pomoc stravovanie/ubytovanie</t>
  </si>
  <si>
    <t>Vanková</t>
  </si>
  <si>
    <t>OK Vybíjaná najmladších žiakov, Žiar nad Hronom</t>
  </si>
  <si>
    <t>Varga</t>
  </si>
  <si>
    <t>Štefan</t>
  </si>
  <si>
    <t>Karoly</t>
  </si>
  <si>
    <t>Vargová</t>
  </si>
  <si>
    <t>Miroslava</t>
  </si>
  <si>
    <t>Vavrek</t>
  </si>
  <si>
    <t>Július</t>
  </si>
  <si>
    <t>Trnava, MSR SŠ volejbal 9.-10.5.2019</t>
  </si>
  <si>
    <t>Vavrinec</t>
  </si>
  <si>
    <t>Velička</t>
  </si>
  <si>
    <t>Vojtech</t>
  </si>
  <si>
    <t>Wendera</t>
  </si>
  <si>
    <t>KK žiakov FUTBAL CUP žiačky ZŠ Nitriansky kraj 14.6.2019</t>
  </si>
  <si>
    <t>KK FUTBAL CUP žiakov ZŠ 23.5.2019 Nitriansky kraj</t>
  </si>
  <si>
    <t>OK futsal žiakov ZŠ
Topoľčany 14.3.2019</t>
  </si>
  <si>
    <t>Zaťková</t>
  </si>
  <si>
    <t>Žemla</t>
  </si>
  <si>
    <t>MSR Gaudeamus Igitur 2019 7.-10.5.2020</t>
  </si>
  <si>
    <t>Žitňanová</t>
  </si>
  <si>
    <t>OK vybíjaná najml.žiakov a žiačok ZŠ Bánovce nad Bebravou 7.11.2019</t>
  </si>
  <si>
    <t>čiarový rozhodca</t>
  </si>
  <si>
    <t>Žitniaková</t>
  </si>
  <si>
    <t>riaditeľ športu - chlapci</t>
  </si>
  <si>
    <t>Bajtošová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</si>
</sst>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16" fontId="0" fillId="2" borderId="1" xfId="0" applyNumberFormat="1" applyFill="1" applyBorder="1" applyAlignment="1">
      <alignment horizontal="center" vertical="center"/>
    </xf>
    <xf numFmtId="15" fontId="0" fillId="2" borderId="1" xfId="0" applyNumberForma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14" fontId="0" fillId="2" borderId="1" xfId="0" applyNumberFormat="1" applyFill="1" applyBorder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16" fontId="0" fillId="2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mluvy%20o%20dobravovo&#318;n&#237;ckej%20&#269;innosti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lad"/>
      <sheetName val="Dobrovolnik"/>
      <sheetName val="Narodeniny"/>
    </sheetNames>
    <sheetDataSet>
      <sheetData sheetId="0">
        <row r="4">
          <cell r="K4" t="str">
            <v>Poznámka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8"/>
  <sheetViews>
    <sheetView tabSelected="1" workbookViewId="0">
      <selection activeCell="J3" sqref="J3"/>
    </sheetView>
  </sheetViews>
  <sheetFormatPr defaultRowHeight="15" x14ac:dyDescent="0.25"/>
  <cols>
    <col min="1" max="1" width="9.140625" style="4"/>
    <col min="2" max="2" width="15" style="4" customWidth="1"/>
    <col min="3" max="4" width="17.140625" style="4" customWidth="1"/>
    <col min="5" max="5" width="15" style="5" customWidth="1"/>
    <col min="6" max="6" width="30" style="5" customWidth="1"/>
    <col min="7" max="8" width="16" style="6" customWidth="1"/>
    <col min="9" max="9" width="23" style="6" customWidth="1"/>
    <col min="10" max="10" width="17.42578125" style="6" customWidth="1"/>
    <col min="11" max="11" width="22.42578125" style="6" customWidth="1"/>
    <col min="12" max="12" width="14.85546875" style="6" customWidth="1"/>
    <col min="13" max="257" width="9.140625" style="4"/>
    <col min="258" max="258" width="15" style="4" customWidth="1"/>
    <col min="259" max="260" width="17.140625" style="4" customWidth="1"/>
    <col min="261" max="261" width="15" style="4" customWidth="1"/>
    <col min="262" max="262" width="30" style="4" customWidth="1"/>
    <col min="263" max="264" width="16" style="4" customWidth="1"/>
    <col min="265" max="265" width="23" style="4" customWidth="1"/>
    <col min="266" max="266" width="17.42578125" style="4" customWidth="1"/>
    <col min="267" max="267" width="22.42578125" style="4" customWidth="1"/>
    <col min="268" max="268" width="14.85546875" style="4" customWidth="1"/>
    <col min="269" max="513" width="9.140625" style="4"/>
    <col min="514" max="514" width="15" style="4" customWidth="1"/>
    <col min="515" max="516" width="17.140625" style="4" customWidth="1"/>
    <col min="517" max="517" width="15" style="4" customWidth="1"/>
    <col min="518" max="518" width="30" style="4" customWidth="1"/>
    <col min="519" max="520" width="16" style="4" customWidth="1"/>
    <col min="521" max="521" width="23" style="4" customWidth="1"/>
    <col min="522" max="522" width="17.42578125" style="4" customWidth="1"/>
    <col min="523" max="523" width="22.42578125" style="4" customWidth="1"/>
    <col min="524" max="524" width="14.85546875" style="4" customWidth="1"/>
    <col min="525" max="769" width="9.140625" style="4"/>
    <col min="770" max="770" width="15" style="4" customWidth="1"/>
    <col min="771" max="772" width="17.140625" style="4" customWidth="1"/>
    <col min="773" max="773" width="15" style="4" customWidth="1"/>
    <col min="774" max="774" width="30" style="4" customWidth="1"/>
    <col min="775" max="776" width="16" style="4" customWidth="1"/>
    <col min="777" max="777" width="23" style="4" customWidth="1"/>
    <col min="778" max="778" width="17.42578125" style="4" customWidth="1"/>
    <col min="779" max="779" width="22.42578125" style="4" customWidth="1"/>
    <col min="780" max="780" width="14.85546875" style="4" customWidth="1"/>
    <col min="781" max="1025" width="9.140625" style="4"/>
    <col min="1026" max="1026" width="15" style="4" customWidth="1"/>
    <col min="1027" max="1028" width="17.140625" style="4" customWidth="1"/>
    <col min="1029" max="1029" width="15" style="4" customWidth="1"/>
    <col min="1030" max="1030" width="30" style="4" customWidth="1"/>
    <col min="1031" max="1032" width="16" style="4" customWidth="1"/>
    <col min="1033" max="1033" width="23" style="4" customWidth="1"/>
    <col min="1034" max="1034" width="17.42578125" style="4" customWidth="1"/>
    <col min="1035" max="1035" width="22.42578125" style="4" customWidth="1"/>
    <col min="1036" max="1036" width="14.85546875" style="4" customWidth="1"/>
    <col min="1037" max="1281" width="9.140625" style="4"/>
    <col min="1282" max="1282" width="15" style="4" customWidth="1"/>
    <col min="1283" max="1284" width="17.140625" style="4" customWidth="1"/>
    <col min="1285" max="1285" width="15" style="4" customWidth="1"/>
    <col min="1286" max="1286" width="30" style="4" customWidth="1"/>
    <col min="1287" max="1288" width="16" style="4" customWidth="1"/>
    <col min="1289" max="1289" width="23" style="4" customWidth="1"/>
    <col min="1290" max="1290" width="17.42578125" style="4" customWidth="1"/>
    <col min="1291" max="1291" width="22.42578125" style="4" customWidth="1"/>
    <col min="1292" max="1292" width="14.85546875" style="4" customWidth="1"/>
    <col min="1293" max="1537" width="9.140625" style="4"/>
    <col min="1538" max="1538" width="15" style="4" customWidth="1"/>
    <col min="1539" max="1540" width="17.140625" style="4" customWidth="1"/>
    <col min="1541" max="1541" width="15" style="4" customWidth="1"/>
    <col min="1542" max="1542" width="30" style="4" customWidth="1"/>
    <col min="1543" max="1544" width="16" style="4" customWidth="1"/>
    <col min="1545" max="1545" width="23" style="4" customWidth="1"/>
    <col min="1546" max="1546" width="17.42578125" style="4" customWidth="1"/>
    <col min="1547" max="1547" width="22.42578125" style="4" customWidth="1"/>
    <col min="1548" max="1548" width="14.85546875" style="4" customWidth="1"/>
    <col min="1549" max="1793" width="9.140625" style="4"/>
    <col min="1794" max="1794" width="15" style="4" customWidth="1"/>
    <col min="1795" max="1796" width="17.140625" style="4" customWidth="1"/>
    <col min="1797" max="1797" width="15" style="4" customWidth="1"/>
    <col min="1798" max="1798" width="30" style="4" customWidth="1"/>
    <col min="1799" max="1800" width="16" style="4" customWidth="1"/>
    <col min="1801" max="1801" width="23" style="4" customWidth="1"/>
    <col min="1802" max="1802" width="17.42578125" style="4" customWidth="1"/>
    <col min="1803" max="1803" width="22.42578125" style="4" customWidth="1"/>
    <col min="1804" max="1804" width="14.85546875" style="4" customWidth="1"/>
    <col min="1805" max="2049" width="9.140625" style="4"/>
    <col min="2050" max="2050" width="15" style="4" customWidth="1"/>
    <col min="2051" max="2052" width="17.140625" style="4" customWidth="1"/>
    <col min="2053" max="2053" width="15" style="4" customWidth="1"/>
    <col min="2054" max="2054" width="30" style="4" customWidth="1"/>
    <col min="2055" max="2056" width="16" style="4" customWidth="1"/>
    <col min="2057" max="2057" width="23" style="4" customWidth="1"/>
    <col min="2058" max="2058" width="17.42578125" style="4" customWidth="1"/>
    <col min="2059" max="2059" width="22.42578125" style="4" customWidth="1"/>
    <col min="2060" max="2060" width="14.85546875" style="4" customWidth="1"/>
    <col min="2061" max="2305" width="9.140625" style="4"/>
    <col min="2306" max="2306" width="15" style="4" customWidth="1"/>
    <col min="2307" max="2308" width="17.140625" style="4" customWidth="1"/>
    <col min="2309" max="2309" width="15" style="4" customWidth="1"/>
    <col min="2310" max="2310" width="30" style="4" customWidth="1"/>
    <col min="2311" max="2312" width="16" style="4" customWidth="1"/>
    <col min="2313" max="2313" width="23" style="4" customWidth="1"/>
    <col min="2314" max="2314" width="17.42578125" style="4" customWidth="1"/>
    <col min="2315" max="2315" width="22.42578125" style="4" customWidth="1"/>
    <col min="2316" max="2316" width="14.85546875" style="4" customWidth="1"/>
    <col min="2317" max="2561" width="9.140625" style="4"/>
    <col min="2562" max="2562" width="15" style="4" customWidth="1"/>
    <col min="2563" max="2564" width="17.140625" style="4" customWidth="1"/>
    <col min="2565" max="2565" width="15" style="4" customWidth="1"/>
    <col min="2566" max="2566" width="30" style="4" customWidth="1"/>
    <col min="2567" max="2568" width="16" style="4" customWidth="1"/>
    <col min="2569" max="2569" width="23" style="4" customWidth="1"/>
    <col min="2570" max="2570" width="17.42578125" style="4" customWidth="1"/>
    <col min="2571" max="2571" width="22.42578125" style="4" customWidth="1"/>
    <col min="2572" max="2572" width="14.85546875" style="4" customWidth="1"/>
    <col min="2573" max="2817" width="9.140625" style="4"/>
    <col min="2818" max="2818" width="15" style="4" customWidth="1"/>
    <col min="2819" max="2820" width="17.140625" style="4" customWidth="1"/>
    <col min="2821" max="2821" width="15" style="4" customWidth="1"/>
    <col min="2822" max="2822" width="30" style="4" customWidth="1"/>
    <col min="2823" max="2824" width="16" style="4" customWidth="1"/>
    <col min="2825" max="2825" width="23" style="4" customWidth="1"/>
    <col min="2826" max="2826" width="17.42578125" style="4" customWidth="1"/>
    <col min="2827" max="2827" width="22.42578125" style="4" customWidth="1"/>
    <col min="2828" max="2828" width="14.85546875" style="4" customWidth="1"/>
    <col min="2829" max="3073" width="9.140625" style="4"/>
    <col min="3074" max="3074" width="15" style="4" customWidth="1"/>
    <col min="3075" max="3076" width="17.140625" style="4" customWidth="1"/>
    <col min="3077" max="3077" width="15" style="4" customWidth="1"/>
    <col min="3078" max="3078" width="30" style="4" customWidth="1"/>
    <col min="3079" max="3080" width="16" style="4" customWidth="1"/>
    <col min="3081" max="3081" width="23" style="4" customWidth="1"/>
    <col min="3082" max="3082" width="17.42578125" style="4" customWidth="1"/>
    <col min="3083" max="3083" width="22.42578125" style="4" customWidth="1"/>
    <col min="3084" max="3084" width="14.85546875" style="4" customWidth="1"/>
    <col min="3085" max="3329" width="9.140625" style="4"/>
    <col min="3330" max="3330" width="15" style="4" customWidth="1"/>
    <col min="3331" max="3332" width="17.140625" style="4" customWidth="1"/>
    <col min="3333" max="3333" width="15" style="4" customWidth="1"/>
    <col min="3334" max="3334" width="30" style="4" customWidth="1"/>
    <col min="3335" max="3336" width="16" style="4" customWidth="1"/>
    <col min="3337" max="3337" width="23" style="4" customWidth="1"/>
    <col min="3338" max="3338" width="17.42578125" style="4" customWidth="1"/>
    <col min="3339" max="3339" width="22.42578125" style="4" customWidth="1"/>
    <col min="3340" max="3340" width="14.85546875" style="4" customWidth="1"/>
    <col min="3341" max="3585" width="9.140625" style="4"/>
    <col min="3586" max="3586" width="15" style="4" customWidth="1"/>
    <col min="3587" max="3588" width="17.140625" style="4" customWidth="1"/>
    <col min="3589" max="3589" width="15" style="4" customWidth="1"/>
    <col min="3590" max="3590" width="30" style="4" customWidth="1"/>
    <col min="3591" max="3592" width="16" style="4" customWidth="1"/>
    <col min="3593" max="3593" width="23" style="4" customWidth="1"/>
    <col min="3594" max="3594" width="17.42578125" style="4" customWidth="1"/>
    <col min="3595" max="3595" width="22.42578125" style="4" customWidth="1"/>
    <col min="3596" max="3596" width="14.85546875" style="4" customWidth="1"/>
    <col min="3597" max="3841" width="9.140625" style="4"/>
    <col min="3842" max="3842" width="15" style="4" customWidth="1"/>
    <col min="3843" max="3844" width="17.140625" style="4" customWidth="1"/>
    <col min="3845" max="3845" width="15" style="4" customWidth="1"/>
    <col min="3846" max="3846" width="30" style="4" customWidth="1"/>
    <col min="3847" max="3848" width="16" style="4" customWidth="1"/>
    <col min="3849" max="3849" width="23" style="4" customWidth="1"/>
    <col min="3850" max="3850" width="17.42578125" style="4" customWidth="1"/>
    <col min="3851" max="3851" width="22.42578125" style="4" customWidth="1"/>
    <col min="3852" max="3852" width="14.85546875" style="4" customWidth="1"/>
    <col min="3853" max="4097" width="9.140625" style="4"/>
    <col min="4098" max="4098" width="15" style="4" customWidth="1"/>
    <col min="4099" max="4100" width="17.140625" style="4" customWidth="1"/>
    <col min="4101" max="4101" width="15" style="4" customWidth="1"/>
    <col min="4102" max="4102" width="30" style="4" customWidth="1"/>
    <col min="4103" max="4104" width="16" style="4" customWidth="1"/>
    <col min="4105" max="4105" width="23" style="4" customWidth="1"/>
    <col min="4106" max="4106" width="17.42578125" style="4" customWidth="1"/>
    <col min="4107" max="4107" width="22.42578125" style="4" customWidth="1"/>
    <col min="4108" max="4108" width="14.85546875" style="4" customWidth="1"/>
    <col min="4109" max="4353" width="9.140625" style="4"/>
    <col min="4354" max="4354" width="15" style="4" customWidth="1"/>
    <col min="4355" max="4356" width="17.140625" style="4" customWidth="1"/>
    <col min="4357" max="4357" width="15" style="4" customWidth="1"/>
    <col min="4358" max="4358" width="30" style="4" customWidth="1"/>
    <col min="4359" max="4360" width="16" style="4" customWidth="1"/>
    <col min="4361" max="4361" width="23" style="4" customWidth="1"/>
    <col min="4362" max="4362" width="17.42578125" style="4" customWidth="1"/>
    <col min="4363" max="4363" width="22.42578125" style="4" customWidth="1"/>
    <col min="4364" max="4364" width="14.85546875" style="4" customWidth="1"/>
    <col min="4365" max="4609" width="9.140625" style="4"/>
    <col min="4610" max="4610" width="15" style="4" customWidth="1"/>
    <col min="4611" max="4612" width="17.140625" style="4" customWidth="1"/>
    <col min="4613" max="4613" width="15" style="4" customWidth="1"/>
    <col min="4614" max="4614" width="30" style="4" customWidth="1"/>
    <col min="4615" max="4616" width="16" style="4" customWidth="1"/>
    <col min="4617" max="4617" width="23" style="4" customWidth="1"/>
    <col min="4618" max="4618" width="17.42578125" style="4" customWidth="1"/>
    <col min="4619" max="4619" width="22.42578125" style="4" customWidth="1"/>
    <col min="4620" max="4620" width="14.85546875" style="4" customWidth="1"/>
    <col min="4621" max="4865" width="9.140625" style="4"/>
    <col min="4866" max="4866" width="15" style="4" customWidth="1"/>
    <col min="4867" max="4868" width="17.140625" style="4" customWidth="1"/>
    <col min="4869" max="4869" width="15" style="4" customWidth="1"/>
    <col min="4870" max="4870" width="30" style="4" customWidth="1"/>
    <col min="4871" max="4872" width="16" style="4" customWidth="1"/>
    <col min="4873" max="4873" width="23" style="4" customWidth="1"/>
    <col min="4874" max="4874" width="17.42578125" style="4" customWidth="1"/>
    <col min="4875" max="4875" width="22.42578125" style="4" customWidth="1"/>
    <col min="4876" max="4876" width="14.85546875" style="4" customWidth="1"/>
    <col min="4877" max="5121" width="9.140625" style="4"/>
    <col min="5122" max="5122" width="15" style="4" customWidth="1"/>
    <col min="5123" max="5124" width="17.140625" style="4" customWidth="1"/>
    <col min="5125" max="5125" width="15" style="4" customWidth="1"/>
    <col min="5126" max="5126" width="30" style="4" customWidth="1"/>
    <col min="5127" max="5128" width="16" style="4" customWidth="1"/>
    <col min="5129" max="5129" width="23" style="4" customWidth="1"/>
    <col min="5130" max="5130" width="17.42578125" style="4" customWidth="1"/>
    <col min="5131" max="5131" width="22.42578125" style="4" customWidth="1"/>
    <col min="5132" max="5132" width="14.85546875" style="4" customWidth="1"/>
    <col min="5133" max="5377" width="9.140625" style="4"/>
    <col min="5378" max="5378" width="15" style="4" customWidth="1"/>
    <col min="5379" max="5380" width="17.140625" style="4" customWidth="1"/>
    <col min="5381" max="5381" width="15" style="4" customWidth="1"/>
    <col min="5382" max="5382" width="30" style="4" customWidth="1"/>
    <col min="5383" max="5384" width="16" style="4" customWidth="1"/>
    <col min="5385" max="5385" width="23" style="4" customWidth="1"/>
    <col min="5386" max="5386" width="17.42578125" style="4" customWidth="1"/>
    <col min="5387" max="5387" width="22.42578125" style="4" customWidth="1"/>
    <col min="5388" max="5388" width="14.85546875" style="4" customWidth="1"/>
    <col min="5389" max="5633" width="9.140625" style="4"/>
    <col min="5634" max="5634" width="15" style="4" customWidth="1"/>
    <col min="5635" max="5636" width="17.140625" style="4" customWidth="1"/>
    <col min="5637" max="5637" width="15" style="4" customWidth="1"/>
    <col min="5638" max="5638" width="30" style="4" customWidth="1"/>
    <col min="5639" max="5640" width="16" style="4" customWidth="1"/>
    <col min="5641" max="5641" width="23" style="4" customWidth="1"/>
    <col min="5642" max="5642" width="17.42578125" style="4" customWidth="1"/>
    <col min="5643" max="5643" width="22.42578125" style="4" customWidth="1"/>
    <col min="5644" max="5644" width="14.85546875" style="4" customWidth="1"/>
    <col min="5645" max="5889" width="9.140625" style="4"/>
    <col min="5890" max="5890" width="15" style="4" customWidth="1"/>
    <col min="5891" max="5892" width="17.140625" style="4" customWidth="1"/>
    <col min="5893" max="5893" width="15" style="4" customWidth="1"/>
    <col min="5894" max="5894" width="30" style="4" customWidth="1"/>
    <col min="5895" max="5896" width="16" style="4" customWidth="1"/>
    <col min="5897" max="5897" width="23" style="4" customWidth="1"/>
    <col min="5898" max="5898" width="17.42578125" style="4" customWidth="1"/>
    <col min="5899" max="5899" width="22.42578125" style="4" customWidth="1"/>
    <col min="5900" max="5900" width="14.85546875" style="4" customWidth="1"/>
    <col min="5901" max="6145" width="9.140625" style="4"/>
    <col min="6146" max="6146" width="15" style="4" customWidth="1"/>
    <col min="6147" max="6148" width="17.140625" style="4" customWidth="1"/>
    <col min="6149" max="6149" width="15" style="4" customWidth="1"/>
    <col min="6150" max="6150" width="30" style="4" customWidth="1"/>
    <col min="6151" max="6152" width="16" style="4" customWidth="1"/>
    <col min="6153" max="6153" width="23" style="4" customWidth="1"/>
    <col min="6154" max="6154" width="17.42578125" style="4" customWidth="1"/>
    <col min="6155" max="6155" width="22.42578125" style="4" customWidth="1"/>
    <col min="6156" max="6156" width="14.85546875" style="4" customWidth="1"/>
    <col min="6157" max="6401" width="9.140625" style="4"/>
    <col min="6402" max="6402" width="15" style="4" customWidth="1"/>
    <col min="6403" max="6404" width="17.140625" style="4" customWidth="1"/>
    <col min="6405" max="6405" width="15" style="4" customWidth="1"/>
    <col min="6406" max="6406" width="30" style="4" customWidth="1"/>
    <col min="6407" max="6408" width="16" style="4" customWidth="1"/>
    <col min="6409" max="6409" width="23" style="4" customWidth="1"/>
    <col min="6410" max="6410" width="17.42578125" style="4" customWidth="1"/>
    <col min="6411" max="6411" width="22.42578125" style="4" customWidth="1"/>
    <col min="6412" max="6412" width="14.85546875" style="4" customWidth="1"/>
    <col min="6413" max="6657" width="9.140625" style="4"/>
    <col min="6658" max="6658" width="15" style="4" customWidth="1"/>
    <col min="6659" max="6660" width="17.140625" style="4" customWidth="1"/>
    <col min="6661" max="6661" width="15" style="4" customWidth="1"/>
    <col min="6662" max="6662" width="30" style="4" customWidth="1"/>
    <col min="6663" max="6664" width="16" style="4" customWidth="1"/>
    <col min="6665" max="6665" width="23" style="4" customWidth="1"/>
    <col min="6666" max="6666" width="17.42578125" style="4" customWidth="1"/>
    <col min="6667" max="6667" width="22.42578125" style="4" customWidth="1"/>
    <col min="6668" max="6668" width="14.85546875" style="4" customWidth="1"/>
    <col min="6669" max="6913" width="9.140625" style="4"/>
    <col min="6914" max="6914" width="15" style="4" customWidth="1"/>
    <col min="6915" max="6916" width="17.140625" style="4" customWidth="1"/>
    <col min="6917" max="6917" width="15" style="4" customWidth="1"/>
    <col min="6918" max="6918" width="30" style="4" customWidth="1"/>
    <col min="6919" max="6920" width="16" style="4" customWidth="1"/>
    <col min="6921" max="6921" width="23" style="4" customWidth="1"/>
    <col min="6922" max="6922" width="17.42578125" style="4" customWidth="1"/>
    <col min="6923" max="6923" width="22.42578125" style="4" customWidth="1"/>
    <col min="6924" max="6924" width="14.85546875" style="4" customWidth="1"/>
    <col min="6925" max="7169" width="9.140625" style="4"/>
    <col min="7170" max="7170" width="15" style="4" customWidth="1"/>
    <col min="7171" max="7172" width="17.140625" style="4" customWidth="1"/>
    <col min="7173" max="7173" width="15" style="4" customWidth="1"/>
    <col min="7174" max="7174" width="30" style="4" customWidth="1"/>
    <col min="7175" max="7176" width="16" style="4" customWidth="1"/>
    <col min="7177" max="7177" width="23" style="4" customWidth="1"/>
    <col min="7178" max="7178" width="17.42578125" style="4" customWidth="1"/>
    <col min="7179" max="7179" width="22.42578125" style="4" customWidth="1"/>
    <col min="7180" max="7180" width="14.85546875" style="4" customWidth="1"/>
    <col min="7181" max="7425" width="9.140625" style="4"/>
    <col min="7426" max="7426" width="15" style="4" customWidth="1"/>
    <col min="7427" max="7428" width="17.140625" style="4" customWidth="1"/>
    <col min="7429" max="7429" width="15" style="4" customWidth="1"/>
    <col min="7430" max="7430" width="30" style="4" customWidth="1"/>
    <col min="7431" max="7432" width="16" style="4" customWidth="1"/>
    <col min="7433" max="7433" width="23" style="4" customWidth="1"/>
    <col min="7434" max="7434" width="17.42578125" style="4" customWidth="1"/>
    <col min="7435" max="7435" width="22.42578125" style="4" customWidth="1"/>
    <col min="7436" max="7436" width="14.85546875" style="4" customWidth="1"/>
    <col min="7437" max="7681" width="9.140625" style="4"/>
    <col min="7682" max="7682" width="15" style="4" customWidth="1"/>
    <col min="7683" max="7684" width="17.140625" style="4" customWidth="1"/>
    <col min="7685" max="7685" width="15" style="4" customWidth="1"/>
    <col min="7686" max="7686" width="30" style="4" customWidth="1"/>
    <col min="7687" max="7688" width="16" style="4" customWidth="1"/>
    <col min="7689" max="7689" width="23" style="4" customWidth="1"/>
    <col min="7690" max="7690" width="17.42578125" style="4" customWidth="1"/>
    <col min="7691" max="7691" width="22.42578125" style="4" customWidth="1"/>
    <col min="7692" max="7692" width="14.85546875" style="4" customWidth="1"/>
    <col min="7693" max="7937" width="9.140625" style="4"/>
    <col min="7938" max="7938" width="15" style="4" customWidth="1"/>
    <col min="7939" max="7940" width="17.140625" style="4" customWidth="1"/>
    <col min="7941" max="7941" width="15" style="4" customWidth="1"/>
    <col min="7942" max="7942" width="30" style="4" customWidth="1"/>
    <col min="7943" max="7944" width="16" style="4" customWidth="1"/>
    <col min="7945" max="7945" width="23" style="4" customWidth="1"/>
    <col min="7946" max="7946" width="17.42578125" style="4" customWidth="1"/>
    <col min="7947" max="7947" width="22.42578125" style="4" customWidth="1"/>
    <col min="7948" max="7948" width="14.85546875" style="4" customWidth="1"/>
    <col min="7949" max="8193" width="9.140625" style="4"/>
    <col min="8194" max="8194" width="15" style="4" customWidth="1"/>
    <col min="8195" max="8196" width="17.140625" style="4" customWidth="1"/>
    <col min="8197" max="8197" width="15" style="4" customWidth="1"/>
    <col min="8198" max="8198" width="30" style="4" customWidth="1"/>
    <col min="8199" max="8200" width="16" style="4" customWidth="1"/>
    <col min="8201" max="8201" width="23" style="4" customWidth="1"/>
    <col min="8202" max="8202" width="17.42578125" style="4" customWidth="1"/>
    <col min="8203" max="8203" width="22.42578125" style="4" customWidth="1"/>
    <col min="8204" max="8204" width="14.85546875" style="4" customWidth="1"/>
    <col min="8205" max="8449" width="9.140625" style="4"/>
    <col min="8450" max="8450" width="15" style="4" customWidth="1"/>
    <col min="8451" max="8452" width="17.140625" style="4" customWidth="1"/>
    <col min="8453" max="8453" width="15" style="4" customWidth="1"/>
    <col min="8454" max="8454" width="30" style="4" customWidth="1"/>
    <col min="8455" max="8456" width="16" style="4" customWidth="1"/>
    <col min="8457" max="8457" width="23" style="4" customWidth="1"/>
    <col min="8458" max="8458" width="17.42578125" style="4" customWidth="1"/>
    <col min="8459" max="8459" width="22.42578125" style="4" customWidth="1"/>
    <col min="8460" max="8460" width="14.85546875" style="4" customWidth="1"/>
    <col min="8461" max="8705" width="9.140625" style="4"/>
    <col min="8706" max="8706" width="15" style="4" customWidth="1"/>
    <col min="8707" max="8708" width="17.140625" style="4" customWidth="1"/>
    <col min="8709" max="8709" width="15" style="4" customWidth="1"/>
    <col min="8710" max="8710" width="30" style="4" customWidth="1"/>
    <col min="8711" max="8712" width="16" style="4" customWidth="1"/>
    <col min="8713" max="8713" width="23" style="4" customWidth="1"/>
    <col min="8714" max="8714" width="17.42578125" style="4" customWidth="1"/>
    <col min="8715" max="8715" width="22.42578125" style="4" customWidth="1"/>
    <col min="8716" max="8716" width="14.85546875" style="4" customWidth="1"/>
    <col min="8717" max="8961" width="9.140625" style="4"/>
    <col min="8962" max="8962" width="15" style="4" customWidth="1"/>
    <col min="8963" max="8964" width="17.140625" style="4" customWidth="1"/>
    <col min="8965" max="8965" width="15" style="4" customWidth="1"/>
    <col min="8966" max="8966" width="30" style="4" customWidth="1"/>
    <col min="8967" max="8968" width="16" style="4" customWidth="1"/>
    <col min="8969" max="8969" width="23" style="4" customWidth="1"/>
    <col min="8970" max="8970" width="17.42578125" style="4" customWidth="1"/>
    <col min="8971" max="8971" width="22.42578125" style="4" customWidth="1"/>
    <col min="8972" max="8972" width="14.85546875" style="4" customWidth="1"/>
    <col min="8973" max="9217" width="9.140625" style="4"/>
    <col min="9218" max="9218" width="15" style="4" customWidth="1"/>
    <col min="9219" max="9220" width="17.140625" style="4" customWidth="1"/>
    <col min="9221" max="9221" width="15" style="4" customWidth="1"/>
    <col min="9222" max="9222" width="30" style="4" customWidth="1"/>
    <col min="9223" max="9224" width="16" style="4" customWidth="1"/>
    <col min="9225" max="9225" width="23" style="4" customWidth="1"/>
    <col min="9226" max="9226" width="17.42578125" style="4" customWidth="1"/>
    <col min="9227" max="9227" width="22.42578125" style="4" customWidth="1"/>
    <col min="9228" max="9228" width="14.85546875" style="4" customWidth="1"/>
    <col min="9229" max="9473" width="9.140625" style="4"/>
    <col min="9474" max="9474" width="15" style="4" customWidth="1"/>
    <col min="9475" max="9476" width="17.140625" style="4" customWidth="1"/>
    <col min="9477" max="9477" width="15" style="4" customWidth="1"/>
    <col min="9478" max="9478" width="30" style="4" customWidth="1"/>
    <col min="9479" max="9480" width="16" style="4" customWidth="1"/>
    <col min="9481" max="9481" width="23" style="4" customWidth="1"/>
    <col min="9482" max="9482" width="17.42578125" style="4" customWidth="1"/>
    <col min="9483" max="9483" width="22.42578125" style="4" customWidth="1"/>
    <col min="9484" max="9484" width="14.85546875" style="4" customWidth="1"/>
    <col min="9485" max="9729" width="9.140625" style="4"/>
    <col min="9730" max="9730" width="15" style="4" customWidth="1"/>
    <col min="9731" max="9732" width="17.140625" style="4" customWidth="1"/>
    <col min="9733" max="9733" width="15" style="4" customWidth="1"/>
    <col min="9734" max="9734" width="30" style="4" customWidth="1"/>
    <col min="9735" max="9736" width="16" style="4" customWidth="1"/>
    <col min="9737" max="9737" width="23" style="4" customWidth="1"/>
    <col min="9738" max="9738" width="17.42578125" style="4" customWidth="1"/>
    <col min="9739" max="9739" width="22.42578125" style="4" customWidth="1"/>
    <col min="9740" max="9740" width="14.85546875" style="4" customWidth="1"/>
    <col min="9741" max="9985" width="9.140625" style="4"/>
    <col min="9986" max="9986" width="15" style="4" customWidth="1"/>
    <col min="9987" max="9988" width="17.140625" style="4" customWidth="1"/>
    <col min="9989" max="9989" width="15" style="4" customWidth="1"/>
    <col min="9990" max="9990" width="30" style="4" customWidth="1"/>
    <col min="9991" max="9992" width="16" style="4" customWidth="1"/>
    <col min="9993" max="9993" width="23" style="4" customWidth="1"/>
    <col min="9994" max="9994" width="17.42578125" style="4" customWidth="1"/>
    <col min="9995" max="9995" width="22.42578125" style="4" customWidth="1"/>
    <col min="9996" max="9996" width="14.85546875" style="4" customWidth="1"/>
    <col min="9997" max="10241" width="9.140625" style="4"/>
    <col min="10242" max="10242" width="15" style="4" customWidth="1"/>
    <col min="10243" max="10244" width="17.140625" style="4" customWidth="1"/>
    <col min="10245" max="10245" width="15" style="4" customWidth="1"/>
    <col min="10246" max="10246" width="30" style="4" customWidth="1"/>
    <col min="10247" max="10248" width="16" style="4" customWidth="1"/>
    <col min="10249" max="10249" width="23" style="4" customWidth="1"/>
    <col min="10250" max="10250" width="17.42578125" style="4" customWidth="1"/>
    <col min="10251" max="10251" width="22.42578125" style="4" customWidth="1"/>
    <col min="10252" max="10252" width="14.85546875" style="4" customWidth="1"/>
    <col min="10253" max="10497" width="9.140625" style="4"/>
    <col min="10498" max="10498" width="15" style="4" customWidth="1"/>
    <col min="10499" max="10500" width="17.140625" style="4" customWidth="1"/>
    <col min="10501" max="10501" width="15" style="4" customWidth="1"/>
    <col min="10502" max="10502" width="30" style="4" customWidth="1"/>
    <col min="10503" max="10504" width="16" style="4" customWidth="1"/>
    <col min="10505" max="10505" width="23" style="4" customWidth="1"/>
    <col min="10506" max="10506" width="17.42578125" style="4" customWidth="1"/>
    <col min="10507" max="10507" width="22.42578125" style="4" customWidth="1"/>
    <col min="10508" max="10508" width="14.85546875" style="4" customWidth="1"/>
    <col min="10509" max="10753" width="9.140625" style="4"/>
    <col min="10754" max="10754" width="15" style="4" customWidth="1"/>
    <col min="10755" max="10756" width="17.140625" style="4" customWidth="1"/>
    <col min="10757" max="10757" width="15" style="4" customWidth="1"/>
    <col min="10758" max="10758" width="30" style="4" customWidth="1"/>
    <col min="10759" max="10760" width="16" style="4" customWidth="1"/>
    <col min="10761" max="10761" width="23" style="4" customWidth="1"/>
    <col min="10762" max="10762" width="17.42578125" style="4" customWidth="1"/>
    <col min="10763" max="10763" width="22.42578125" style="4" customWidth="1"/>
    <col min="10764" max="10764" width="14.85546875" style="4" customWidth="1"/>
    <col min="10765" max="11009" width="9.140625" style="4"/>
    <col min="11010" max="11010" width="15" style="4" customWidth="1"/>
    <col min="11011" max="11012" width="17.140625" style="4" customWidth="1"/>
    <col min="11013" max="11013" width="15" style="4" customWidth="1"/>
    <col min="11014" max="11014" width="30" style="4" customWidth="1"/>
    <col min="11015" max="11016" width="16" style="4" customWidth="1"/>
    <col min="11017" max="11017" width="23" style="4" customWidth="1"/>
    <col min="11018" max="11018" width="17.42578125" style="4" customWidth="1"/>
    <col min="11019" max="11019" width="22.42578125" style="4" customWidth="1"/>
    <col min="11020" max="11020" width="14.85546875" style="4" customWidth="1"/>
    <col min="11021" max="11265" width="9.140625" style="4"/>
    <col min="11266" max="11266" width="15" style="4" customWidth="1"/>
    <col min="11267" max="11268" width="17.140625" style="4" customWidth="1"/>
    <col min="11269" max="11269" width="15" style="4" customWidth="1"/>
    <col min="11270" max="11270" width="30" style="4" customWidth="1"/>
    <col min="11271" max="11272" width="16" style="4" customWidth="1"/>
    <col min="11273" max="11273" width="23" style="4" customWidth="1"/>
    <col min="11274" max="11274" width="17.42578125" style="4" customWidth="1"/>
    <col min="11275" max="11275" width="22.42578125" style="4" customWidth="1"/>
    <col min="11276" max="11276" width="14.85546875" style="4" customWidth="1"/>
    <col min="11277" max="11521" width="9.140625" style="4"/>
    <col min="11522" max="11522" width="15" style="4" customWidth="1"/>
    <col min="11523" max="11524" width="17.140625" style="4" customWidth="1"/>
    <col min="11525" max="11525" width="15" style="4" customWidth="1"/>
    <col min="11526" max="11526" width="30" style="4" customWidth="1"/>
    <col min="11527" max="11528" width="16" style="4" customWidth="1"/>
    <col min="11529" max="11529" width="23" style="4" customWidth="1"/>
    <col min="11530" max="11530" width="17.42578125" style="4" customWidth="1"/>
    <col min="11531" max="11531" width="22.42578125" style="4" customWidth="1"/>
    <col min="11532" max="11532" width="14.85546875" style="4" customWidth="1"/>
    <col min="11533" max="11777" width="9.140625" style="4"/>
    <col min="11778" max="11778" width="15" style="4" customWidth="1"/>
    <col min="11779" max="11780" width="17.140625" style="4" customWidth="1"/>
    <col min="11781" max="11781" width="15" style="4" customWidth="1"/>
    <col min="11782" max="11782" width="30" style="4" customWidth="1"/>
    <col min="11783" max="11784" width="16" style="4" customWidth="1"/>
    <col min="11785" max="11785" width="23" style="4" customWidth="1"/>
    <col min="11786" max="11786" width="17.42578125" style="4" customWidth="1"/>
    <col min="11787" max="11787" width="22.42578125" style="4" customWidth="1"/>
    <col min="11788" max="11788" width="14.85546875" style="4" customWidth="1"/>
    <col min="11789" max="12033" width="9.140625" style="4"/>
    <col min="12034" max="12034" width="15" style="4" customWidth="1"/>
    <col min="12035" max="12036" width="17.140625" style="4" customWidth="1"/>
    <col min="12037" max="12037" width="15" style="4" customWidth="1"/>
    <col min="12038" max="12038" width="30" style="4" customWidth="1"/>
    <col min="12039" max="12040" width="16" style="4" customWidth="1"/>
    <col min="12041" max="12041" width="23" style="4" customWidth="1"/>
    <col min="12042" max="12042" width="17.42578125" style="4" customWidth="1"/>
    <col min="12043" max="12043" width="22.42578125" style="4" customWidth="1"/>
    <col min="12044" max="12044" width="14.85546875" style="4" customWidth="1"/>
    <col min="12045" max="12289" width="9.140625" style="4"/>
    <col min="12290" max="12290" width="15" style="4" customWidth="1"/>
    <col min="12291" max="12292" width="17.140625" style="4" customWidth="1"/>
    <col min="12293" max="12293" width="15" style="4" customWidth="1"/>
    <col min="12294" max="12294" width="30" style="4" customWidth="1"/>
    <col min="12295" max="12296" width="16" style="4" customWidth="1"/>
    <col min="12297" max="12297" width="23" style="4" customWidth="1"/>
    <col min="12298" max="12298" width="17.42578125" style="4" customWidth="1"/>
    <col min="12299" max="12299" width="22.42578125" style="4" customWidth="1"/>
    <col min="12300" max="12300" width="14.85546875" style="4" customWidth="1"/>
    <col min="12301" max="12545" width="9.140625" style="4"/>
    <col min="12546" max="12546" width="15" style="4" customWidth="1"/>
    <col min="12547" max="12548" width="17.140625" style="4" customWidth="1"/>
    <col min="12549" max="12549" width="15" style="4" customWidth="1"/>
    <col min="12550" max="12550" width="30" style="4" customWidth="1"/>
    <col min="12551" max="12552" width="16" style="4" customWidth="1"/>
    <col min="12553" max="12553" width="23" style="4" customWidth="1"/>
    <col min="12554" max="12554" width="17.42578125" style="4" customWidth="1"/>
    <col min="12555" max="12555" width="22.42578125" style="4" customWidth="1"/>
    <col min="12556" max="12556" width="14.85546875" style="4" customWidth="1"/>
    <col min="12557" max="12801" width="9.140625" style="4"/>
    <col min="12802" max="12802" width="15" style="4" customWidth="1"/>
    <col min="12803" max="12804" width="17.140625" style="4" customWidth="1"/>
    <col min="12805" max="12805" width="15" style="4" customWidth="1"/>
    <col min="12806" max="12806" width="30" style="4" customWidth="1"/>
    <col min="12807" max="12808" width="16" style="4" customWidth="1"/>
    <col min="12809" max="12809" width="23" style="4" customWidth="1"/>
    <col min="12810" max="12810" width="17.42578125" style="4" customWidth="1"/>
    <col min="12811" max="12811" width="22.42578125" style="4" customWidth="1"/>
    <col min="12812" max="12812" width="14.85546875" style="4" customWidth="1"/>
    <col min="12813" max="13057" width="9.140625" style="4"/>
    <col min="13058" max="13058" width="15" style="4" customWidth="1"/>
    <col min="13059" max="13060" width="17.140625" style="4" customWidth="1"/>
    <col min="13061" max="13061" width="15" style="4" customWidth="1"/>
    <col min="13062" max="13062" width="30" style="4" customWidth="1"/>
    <col min="13063" max="13064" width="16" style="4" customWidth="1"/>
    <col min="13065" max="13065" width="23" style="4" customWidth="1"/>
    <col min="13066" max="13066" width="17.42578125" style="4" customWidth="1"/>
    <col min="13067" max="13067" width="22.42578125" style="4" customWidth="1"/>
    <col min="13068" max="13068" width="14.85546875" style="4" customWidth="1"/>
    <col min="13069" max="13313" width="9.140625" style="4"/>
    <col min="13314" max="13314" width="15" style="4" customWidth="1"/>
    <col min="13315" max="13316" width="17.140625" style="4" customWidth="1"/>
    <col min="13317" max="13317" width="15" style="4" customWidth="1"/>
    <col min="13318" max="13318" width="30" style="4" customWidth="1"/>
    <col min="13319" max="13320" width="16" style="4" customWidth="1"/>
    <col min="13321" max="13321" width="23" style="4" customWidth="1"/>
    <col min="13322" max="13322" width="17.42578125" style="4" customWidth="1"/>
    <col min="13323" max="13323" width="22.42578125" style="4" customWidth="1"/>
    <col min="13324" max="13324" width="14.85546875" style="4" customWidth="1"/>
    <col min="13325" max="13569" width="9.140625" style="4"/>
    <col min="13570" max="13570" width="15" style="4" customWidth="1"/>
    <col min="13571" max="13572" width="17.140625" style="4" customWidth="1"/>
    <col min="13573" max="13573" width="15" style="4" customWidth="1"/>
    <col min="13574" max="13574" width="30" style="4" customWidth="1"/>
    <col min="13575" max="13576" width="16" style="4" customWidth="1"/>
    <col min="13577" max="13577" width="23" style="4" customWidth="1"/>
    <col min="13578" max="13578" width="17.42578125" style="4" customWidth="1"/>
    <col min="13579" max="13579" width="22.42578125" style="4" customWidth="1"/>
    <col min="13580" max="13580" width="14.85546875" style="4" customWidth="1"/>
    <col min="13581" max="13825" width="9.140625" style="4"/>
    <col min="13826" max="13826" width="15" style="4" customWidth="1"/>
    <col min="13827" max="13828" width="17.140625" style="4" customWidth="1"/>
    <col min="13829" max="13829" width="15" style="4" customWidth="1"/>
    <col min="13830" max="13830" width="30" style="4" customWidth="1"/>
    <col min="13831" max="13832" width="16" style="4" customWidth="1"/>
    <col min="13833" max="13833" width="23" style="4" customWidth="1"/>
    <col min="13834" max="13834" width="17.42578125" style="4" customWidth="1"/>
    <col min="13835" max="13835" width="22.42578125" style="4" customWidth="1"/>
    <col min="13836" max="13836" width="14.85546875" style="4" customWidth="1"/>
    <col min="13837" max="14081" width="9.140625" style="4"/>
    <col min="14082" max="14082" width="15" style="4" customWidth="1"/>
    <col min="14083" max="14084" width="17.140625" style="4" customWidth="1"/>
    <col min="14085" max="14085" width="15" style="4" customWidth="1"/>
    <col min="14086" max="14086" width="30" style="4" customWidth="1"/>
    <col min="14087" max="14088" width="16" style="4" customWidth="1"/>
    <col min="14089" max="14089" width="23" style="4" customWidth="1"/>
    <col min="14090" max="14090" width="17.42578125" style="4" customWidth="1"/>
    <col min="14091" max="14091" width="22.42578125" style="4" customWidth="1"/>
    <col min="14092" max="14092" width="14.85546875" style="4" customWidth="1"/>
    <col min="14093" max="14337" width="9.140625" style="4"/>
    <col min="14338" max="14338" width="15" style="4" customWidth="1"/>
    <col min="14339" max="14340" width="17.140625" style="4" customWidth="1"/>
    <col min="14341" max="14341" width="15" style="4" customWidth="1"/>
    <col min="14342" max="14342" width="30" style="4" customWidth="1"/>
    <col min="14343" max="14344" width="16" style="4" customWidth="1"/>
    <col min="14345" max="14345" width="23" style="4" customWidth="1"/>
    <col min="14346" max="14346" width="17.42578125" style="4" customWidth="1"/>
    <col min="14347" max="14347" width="22.42578125" style="4" customWidth="1"/>
    <col min="14348" max="14348" width="14.85546875" style="4" customWidth="1"/>
    <col min="14349" max="14593" width="9.140625" style="4"/>
    <col min="14594" max="14594" width="15" style="4" customWidth="1"/>
    <col min="14595" max="14596" width="17.140625" style="4" customWidth="1"/>
    <col min="14597" max="14597" width="15" style="4" customWidth="1"/>
    <col min="14598" max="14598" width="30" style="4" customWidth="1"/>
    <col min="14599" max="14600" width="16" style="4" customWidth="1"/>
    <col min="14601" max="14601" width="23" style="4" customWidth="1"/>
    <col min="14602" max="14602" width="17.42578125" style="4" customWidth="1"/>
    <col min="14603" max="14603" width="22.42578125" style="4" customWidth="1"/>
    <col min="14604" max="14604" width="14.85546875" style="4" customWidth="1"/>
    <col min="14605" max="14849" width="9.140625" style="4"/>
    <col min="14850" max="14850" width="15" style="4" customWidth="1"/>
    <col min="14851" max="14852" width="17.140625" style="4" customWidth="1"/>
    <col min="14853" max="14853" width="15" style="4" customWidth="1"/>
    <col min="14854" max="14854" width="30" style="4" customWidth="1"/>
    <col min="14855" max="14856" width="16" style="4" customWidth="1"/>
    <col min="14857" max="14857" width="23" style="4" customWidth="1"/>
    <col min="14858" max="14858" width="17.42578125" style="4" customWidth="1"/>
    <col min="14859" max="14859" width="22.42578125" style="4" customWidth="1"/>
    <col min="14860" max="14860" width="14.85546875" style="4" customWidth="1"/>
    <col min="14861" max="15105" width="9.140625" style="4"/>
    <col min="15106" max="15106" width="15" style="4" customWidth="1"/>
    <col min="15107" max="15108" width="17.140625" style="4" customWidth="1"/>
    <col min="15109" max="15109" width="15" style="4" customWidth="1"/>
    <col min="15110" max="15110" width="30" style="4" customWidth="1"/>
    <col min="15111" max="15112" width="16" style="4" customWidth="1"/>
    <col min="15113" max="15113" width="23" style="4" customWidth="1"/>
    <col min="15114" max="15114" width="17.42578125" style="4" customWidth="1"/>
    <col min="15115" max="15115" width="22.42578125" style="4" customWidth="1"/>
    <col min="15116" max="15116" width="14.85546875" style="4" customWidth="1"/>
    <col min="15117" max="15361" width="9.140625" style="4"/>
    <col min="15362" max="15362" width="15" style="4" customWidth="1"/>
    <col min="15363" max="15364" width="17.140625" style="4" customWidth="1"/>
    <col min="15365" max="15365" width="15" style="4" customWidth="1"/>
    <col min="15366" max="15366" width="30" style="4" customWidth="1"/>
    <col min="15367" max="15368" width="16" style="4" customWidth="1"/>
    <col min="15369" max="15369" width="23" style="4" customWidth="1"/>
    <col min="15370" max="15370" width="17.42578125" style="4" customWidth="1"/>
    <col min="15371" max="15371" width="22.42578125" style="4" customWidth="1"/>
    <col min="15372" max="15372" width="14.85546875" style="4" customWidth="1"/>
    <col min="15373" max="15617" width="9.140625" style="4"/>
    <col min="15618" max="15618" width="15" style="4" customWidth="1"/>
    <col min="15619" max="15620" width="17.140625" style="4" customWidth="1"/>
    <col min="15621" max="15621" width="15" style="4" customWidth="1"/>
    <col min="15622" max="15622" width="30" style="4" customWidth="1"/>
    <col min="15623" max="15624" width="16" style="4" customWidth="1"/>
    <col min="15625" max="15625" width="23" style="4" customWidth="1"/>
    <col min="15626" max="15626" width="17.42578125" style="4" customWidth="1"/>
    <col min="15627" max="15627" width="22.42578125" style="4" customWidth="1"/>
    <col min="15628" max="15628" width="14.85546875" style="4" customWidth="1"/>
    <col min="15629" max="15873" width="9.140625" style="4"/>
    <col min="15874" max="15874" width="15" style="4" customWidth="1"/>
    <col min="15875" max="15876" width="17.140625" style="4" customWidth="1"/>
    <col min="15877" max="15877" width="15" style="4" customWidth="1"/>
    <col min="15878" max="15878" width="30" style="4" customWidth="1"/>
    <col min="15879" max="15880" width="16" style="4" customWidth="1"/>
    <col min="15881" max="15881" width="23" style="4" customWidth="1"/>
    <col min="15882" max="15882" width="17.42578125" style="4" customWidth="1"/>
    <col min="15883" max="15883" width="22.42578125" style="4" customWidth="1"/>
    <col min="15884" max="15884" width="14.85546875" style="4" customWidth="1"/>
    <col min="15885" max="16129" width="9.140625" style="4"/>
    <col min="16130" max="16130" width="15" style="4" customWidth="1"/>
    <col min="16131" max="16132" width="17.140625" style="4" customWidth="1"/>
    <col min="16133" max="16133" width="15" style="4" customWidth="1"/>
    <col min="16134" max="16134" width="30" style="4" customWidth="1"/>
    <col min="16135" max="16136" width="16" style="4" customWidth="1"/>
    <col min="16137" max="16137" width="23" style="4" customWidth="1"/>
    <col min="16138" max="16138" width="17.42578125" style="4" customWidth="1"/>
    <col min="16139" max="16139" width="22.42578125" style="4" customWidth="1"/>
    <col min="16140" max="16140" width="14.85546875" style="4" customWidth="1"/>
    <col min="16141" max="16384" width="9.140625" style="4"/>
  </cols>
  <sheetData>
    <row r="1" spans="1:29" s="1" customFormat="1" ht="15.75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AB1" s="3" t="e">
        <f>MATCH(#REF!,#REF!,0)</f>
        <v>#REF!</v>
      </c>
      <c r="AC1" s="3" t="e">
        <f>COUNTIF(#REF!,#REF!)</f>
        <v>#REF!</v>
      </c>
    </row>
    <row r="2" spans="1:29" s="1" customFormat="1" ht="15.75" x14ac:dyDescent="0.2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</row>
    <row r="3" spans="1:29" ht="15.75" thickBot="1" x14ac:dyDescent="0.3"/>
    <row r="4" spans="1:29" s="6" customFormat="1" ht="63.75" x14ac:dyDescent="0.25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9" t="s">
        <v>11</v>
      </c>
      <c r="L4" s="7" t="str">
        <f>[1]Zaklad!K4</f>
        <v>Poznámka</v>
      </c>
    </row>
    <row r="5" spans="1:29" ht="45" x14ac:dyDescent="0.25">
      <c r="A5" s="10">
        <v>1</v>
      </c>
      <c r="B5" s="10" t="s">
        <v>12</v>
      </c>
      <c r="C5" s="10" t="s">
        <v>13</v>
      </c>
      <c r="D5" s="10" t="s">
        <v>14</v>
      </c>
      <c r="E5" s="11" t="s">
        <v>15</v>
      </c>
      <c r="F5" s="11" t="s">
        <v>16</v>
      </c>
      <c r="G5" s="12">
        <v>10</v>
      </c>
      <c r="H5" s="12">
        <f>G5</f>
        <v>10</v>
      </c>
      <c r="I5" s="12" t="s">
        <v>17</v>
      </c>
      <c r="J5" s="12">
        <v>28.8</v>
      </c>
      <c r="K5" s="12" t="s">
        <v>18</v>
      </c>
      <c r="L5" s="12"/>
    </row>
    <row r="6" spans="1:29" ht="45" x14ac:dyDescent="0.25">
      <c r="A6" s="10">
        <v>2</v>
      </c>
      <c r="B6" s="10" t="s">
        <v>19</v>
      </c>
      <c r="C6" s="10" t="s">
        <v>20</v>
      </c>
      <c r="D6" s="10" t="s">
        <v>14</v>
      </c>
      <c r="E6" s="11" t="s">
        <v>15</v>
      </c>
      <c r="F6" s="11" t="s">
        <v>21</v>
      </c>
      <c r="G6" s="12">
        <v>22</v>
      </c>
      <c r="H6" s="12">
        <f t="shared" ref="H6:H8" si="0">G6</f>
        <v>22</v>
      </c>
      <c r="I6" s="12" t="s">
        <v>22</v>
      </c>
      <c r="J6" s="12">
        <v>61.6</v>
      </c>
      <c r="K6" s="12" t="s">
        <v>18</v>
      </c>
      <c r="L6" s="7">
        <v>0</v>
      </c>
    </row>
    <row r="7" spans="1:29" ht="45" x14ac:dyDescent="0.25">
      <c r="A7" s="10">
        <v>3</v>
      </c>
      <c r="B7" s="10" t="s">
        <v>23</v>
      </c>
      <c r="C7" s="10" t="s">
        <v>24</v>
      </c>
      <c r="D7" s="10" t="s">
        <v>14</v>
      </c>
      <c r="E7" s="11" t="s">
        <v>15</v>
      </c>
      <c r="F7" s="11" t="s">
        <v>25</v>
      </c>
      <c r="G7" s="12">
        <v>105</v>
      </c>
      <c r="H7" s="12">
        <f t="shared" si="0"/>
        <v>105</v>
      </c>
      <c r="I7" s="12" t="s">
        <v>26</v>
      </c>
      <c r="J7" s="12">
        <v>300</v>
      </c>
      <c r="K7" s="12" t="s">
        <v>18</v>
      </c>
      <c r="L7" s="12"/>
    </row>
    <row r="8" spans="1:29" ht="45" x14ac:dyDescent="0.25">
      <c r="A8" s="10">
        <v>4</v>
      </c>
      <c r="B8" s="10" t="s">
        <v>27</v>
      </c>
      <c r="C8" s="10" t="s">
        <v>28</v>
      </c>
      <c r="D8" s="10" t="s">
        <v>14</v>
      </c>
      <c r="E8" s="11" t="s">
        <v>15</v>
      </c>
      <c r="F8" s="11" t="s">
        <v>29</v>
      </c>
      <c r="G8" s="12">
        <v>2</v>
      </c>
      <c r="H8" s="12">
        <f t="shared" si="0"/>
        <v>2</v>
      </c>
      <c r="I8" s="12" t="s">
        <v>30</v>
      </c>
      <c r="J8" s="12">
        <v>5</v>
      </c>
      <c r="K8" s="12" t="s">
        <v>18</v>
      </c>
      <c r="L8" s="12"/>
    </row>
    <row r="9" spans="1:29" ht="45" x14ac:dyDescent="0.25">
      <c r="A9" s="10">
        <v>5</v>
      </c>
      <c r="B9" s="10" t="s">
        <v>31</v>
      </c>
      <c r="C9" s="10" t="s">
        <v>32</v>
      </c>
      <c r="D9" s="10" t="s">
        <v>14</v>
      </c>
      <c r="E9" s="11" t="s">
        <v>15</v>
      </c>
      <c r="F9" s="11" t="s">
        <v>33</v>
      </c>
      <c r="G9" s="12">
        <v>24</v>
      </c>
      <c r="H9" s="13">
        <f>G9+G10</f>
        <v>49</v>
      </c>
      <c r="I9" s="12" t="s">
        <v>34</v>
      </c>
      <c r="J9" s="12">
        <v>60</v>
      </c>
      <c r="K9" s="12" t="s">
        <v>18</v>
      </c>
      <c r="L9" s="7">
        <v>0</v>
      </c>
    </row>
    <row r="10" spans="1:29" ht="45" x14ac:dyDescent="0.25">
      <c r="A10" s="10"/>
      <c r="B10" s="10" t="s">
        <v>31</v>
      </c>
      <c r="C10" s="10"/>
      <c r="D10" s="10"/>
      <c r="E10" s="11" t="s">
        <v>15</v>
      </c>
      <c r="F10" s="11" t="s">
        <v>35</v>
      </c>
      <c r="G10" s="12">
        <v>25</v>
      </c>
      <c r="H10" s="14"/>
      <c r="I10" s="15" t="s">
        <v>36</v>
      </c>
      <c r="J10" s="12">
        <v>70</v>
      </c>
      <c r="K10" s="12" t="s">
        <v>18</v>
      </c>
      <c r="L10" s="7"/>
    </row>
    <row r="11" spans="1:29" ht="45" x14ac:dyDescent="0.25">
      <c r="A11" s="10">
        <v>6</v>
      </c>
      <c r="B11" s="10" t="s">
        <v>37</v>
      </c>
      <c r="C11" s="10" t="s">
        <v>38</v>
      </c>
      <c r="D11" s="10" t="s">
        <v>14</v>
      </c>
      <c r="E11" s="11" t="s">
        <v>15</v>
      </c>
      <c r="F11" s="11" t="s">
        <v>35</v>
      </c>
      <c r="G11" s="12">
        <v>32</v>
      </c>
      <c r="H11" s="13">
        <f>G11+G12+G13+G14</f>
        <v>66</v>
      </c>
      <c r="I11" s="12" t="s">
        <v>39</v>
      </c>
      <c r="J11" s="12">
        <v>80</v>
      </c>
      <c r="K11" s="12" t="s">
        <v>18</v>
      </c>
      <c r="L11" s="7">
        <f>32+20</f>
        <v>52</v>
      </c>
    </row>
    <row r="12" spans="1:29" ht="45" x14ac:dyDescent="0.25">
      <c r="A12" s="10"/>
      <c r="B12" s="10" t="s">
        <v>37</v>
      </c>
      <c r="C12" s="10"/>
      <c r="D12" s="10"/>
      <c r="E12" s="11" t="s">
        <v>15</v>
      </c>
      <c r="F12" s="11" t="s">
        <v>40</v>
      </c>
      <c r="G12" s="12">
        <v>20</v>
      </c>
      <c r="H12" s="16"/>
      <c r="I12" s="15" t="s">
        <v>41</v>
      </c>
      <c r="J12" s="12">
        <v>50</v>
      </c>
      <c r="K12" s="12" t="s">
        <v>18</v>
      </c>
      <c r="L12" s="7">
        <v>0</v>
      </c>
    </row>
    <row r="13" spans="1:29" ht="45" x14ac:dyDescent="0.25">
      <c r="A13" s="10"/>
      <c r="B13" s="10" t="s">
        <v>37</v>
      </c>
      <c r="C13" s="10"/>
      <c r="D13" s="10"/>
      <c r="E13" s="11" t="s">
        <v>15</v>
      </c>
      <c r="F13" s="11" t="s">
        <v>42</v>
      </c>
      <c r="G13" s="12">
        <v>9</v>
      </c>
      <c r="H13" s="16"/>
      <c r="I13" s="12" t="s">
        <v>43</v>
      </c>
      <c r="J13" s="12">
        <v>25</v>
      </c>
      <c r="K13" s="12" t="s">
        <v>18</v>
      </c>
      <c r="L13" s="12"/>
    </row>
    <row r="14" spans="1:29" ht="45" x14ac:dyDescent="0.25">
      <c r="A14" s="10"/>
      <c r="B14" s="10" t="s">
        <v>37</v>
      </c>
      <c r="C14" s="10"/>
      <c r="D14" s="10"/>
      <c r="E14" s="11" t="s">
        <v>15</v>
      </c>
      <c r="F14" s="11" t="s">
        <v>44</v>
      </c>
      <c r="G14" s="12">
        <v>5</v>
      </c>
      <c r="H14" s="14"/>
      <c r="I14" s="12" t="s">
        <v>43</v>
      </c>
      <c r="J14" s="12">
        <v>13</v>
      </c>
      <c r="K14" s="12" t="s">
        <v>18</v>
      </c>
      <c r="L14" s="12"/>
    </row>
    <row r="15" spans="1:29" ht="45" x14ac:dyDescent="0.25">
      <c r="A15" s="17">
        <v>7</v>
      </c>
      <c r="B15" s="10" t="s">
        <v>45</v>
      </c>
      <c r="C15" s="10" t="s">
        <v>46</v>
      </c>
      <c r="D15" s="17" t="s">
        <v>14</v>
      </c>
      <c r="E15" s="11" t="s">
        <v>15</v>
      </c>
      <c r="F15" s="11" t="s">
        <v>47</v>
      </c>
      <c r="G15" s="12">
        <v>91</v>
      </c>
      <c r="H15" s="13">
        <f>G15+G16</f>
        <v>122</v>
      </c>
      <c r="I15" s="12" t="s">
        <v>48</v>
      </c>
      <c r="J15" s="12">
        <v>271</v>
      </c>
      <c r="K15" s="12" t="s">
        <v>18</v>
      </c>
      <c r="L15" s="12">
        <f>J15+J16</f>
        <v>361</v>
      </c>
    </row>
    <row r="16" spans="1:29" ht="45" x14ac:dyDescent="0.25">
      <c r="A16" s="10"/>
      <c r="B16" s="10" t="s">
        <v>45</v>
      </c>
      <c r="C16" s="10"/>
      <c r="D16" s="17"/>
      <c r="E16" s="11" t="s">
        <v>15</v>
      </c>
      <c r="F16" s="11" t="s">
        <v>49</v>
      </c>
      <c r="G16" s="12">
        <v>31</v>
      </c>
      <c r="H16" s="14"/>
      <c r="I16" s="12" t="s">
        <v>48</v>
      </c>
      <c r="J16" s="12">
        <v>90</v>
      </c>
      <c r="K16" s="12" t="s">
        <v>18</v>
      </c>
      <c r="L16" s="12"/>
    </row>
    <row r="17" spans="1:12" ht="45" x14ac:dyDescent="0.25">
      <c r="A17" s="10">
        <v>8</v>
      </c>
      <c r="B17" s="10" t="s">
        <v>50</v>
      </c>
      <c r="C17" s="10" t="s">
        <v>51</v>
      </c>
      <c r="D17" s="10" t="s">
        <v>14</v>
      </c>
      <c r="E17" s="11" t="s">
        <v>15</v>
      </c>
      <c r="F17" s="11" t="s">
        <v>35</v>
      </c>
      <c r="G17" s="12">
        <v>6</v>
      </c>
      <c r="H17" s="12">
        <f>G17</f>
        <v>6</v>
      </c>
      <c r="I17" s="15" t="s">
        <v>52</v>
      </c>
      <c r="J17" s="12">
        <v>15</v>
      </c>
      <c r="K17" s="12" t="s">
        <v>18</v>
      </c>
      <c r="L17" s="7">
        <v>0</v>
      </c>
    </row>
    <row r="18" spans="1:12" s="21" customFormat="1" ht="38.25" x14ac:dyDescent="0.25">
      <c r="A18" s="18">
        <v>9</v>
      </c>
      <c r="B18" s="18" t="s">
        <v>53</v>
      </c>
      <c r="C18" s="18" t="s">
        <v>54</v>
      </c>
      <c r="D18" s="18" t="s">
        <v>14</v>
      </c>
      <c r="E18" s="19" t="s">
        <v>15</v>
      </c>
      <c r="F18" s="19" t="s">
        <v>55</v>
      </c>
      <c r="G18" s="20">
        <v>7</v>
      </c>
      <c r="H18" s="12">
        <f t="shared" ref="H18:H24" si="1">G18</f>
        <v>7</v>
      </c>
      <c r="I18" s="20" t="s">
        <v>43</v>
      </c>
      <c r="J18" s="20">
        <v>20</v>
      </c>
      <c r="K18" s="20" t="s">
        <v>18</v>
      </c>
      <c r="L18" s="20"/>
    </row>
    <row r="19" spans="1:12" ht="45" x14ac:dyDescent="0.25">
      <c r="A19" s="10">
        <v>10</v>
      </c>
      <c r="B19" s="10" t="s">
        <v>56</v>
      </c>
      <c r="C19" s="10" t="s">
        <v>57</v>
      </c>
      <c r="D19" s="10" t="s">
        <v>14</v>
      </c>
      <c r="E19" s="11" t="s">
        <v>15</v>
      </c>
      <c r="F19" s="11" t="s">
        <v>35</v>
      </c>
      <c r="G19" s="12">
        <v>10</v>
      </c>
      <c r="H19" s="12">
        <f t="shared" si="1"/>
        <v>10</v>
      </c>
      <c r="I19" s="15" t="s">
        <v>58</v>
      </c>
      <c r="J19" s="12">
        <v>23</v>
      </c>
      <c r="K19" s="12" t="s">
        <v>18</v>
      </c>
      <c r="L19" s="7"/>
    </row>
    <row r="20" spans="1:12" ht="45" x14ac:dyDescent="0.25">
      <c r="A20" s="10">
        <v>11</v>
      </c>
      <c r="B20" s="10" t="s">
        <v>59</v>
      </c>
      <c r="C20" s="10" t="s">
        <v>60</v>
      </c>
      <c r="D20" s="10" t="s">
        <v>14</v>
      </c>
      <c r="E20" s="11" t="s">
        <v>15</v>
      </c>
      <c r="F20" s="11" t="s">
        <v>61</v>
      </c>
      <c r="G20" s="12">
        <v>4</v>
      </c>
      <c r="H20" s="12">
        <f t="shared" si="1"/>
        <v>4</v>
      </c>
      <c r="I20" s="15" t="s">
        <v>43</v>
      </c>
      <c r="J20" s="12">
        <v>10</v>
      </c>
      <c r="K20" s="12" t="s">
        <v>18</v>
      </c>
      <c r="L20" s="7"/>
    </row>
    <row r="21" spans="1:12" ht="45" x14ac:dyDescent="0.25">
      <c r="A21" s="10">
        <v>12</v>
      </c>
      <c r="B21" s="10" t="s">
        <v>62</v>
      </c>
      <c r="C21" s="10" t="s">
        <v>63</v>
      </c>
      <c r="D21" s="10" t="s">
        <v>14</v>
      </c>
      <c r="E21" s="11" t="s">
        <v>15</v>
      </c>
      <c r="F21" s="11" t="s">
        <v>64</v>
      </c>
      <c r="G21" s="12">
        <v>5</v>
      </c>
      <c r="H21" s="12">
        <f t="shared" si="1"/>
        <v>5</v>
      </c>
      <c r="I21" s="12" t="s">
        <v>65</v>
      </c>
      <c r="J21" s="12">
        <v>13.2</v>
      </c>
      <c r="K21" s="12" t="s">
        <v>18</v>
      </c>
      <c r="L21" s="12" t="s">
        <v>66</v>
      </c>
    </row>
    <row r="22" spans="1:12" ht="45" x14ac:dyDescent="0.25">
      <c r="A22" s="10">
        <v>13</v>
      </c>
      <c r="B22" s="10" t="s">
        <v>67</v>
      </c>
      <c r="C22" s="10" t="s">
        <v>68</v>
      </c>
      <c r="D22" s="10" t="s">
        <v>14</v>
      </c>
      <c r="E22" s="11" t="s">
        <v>15</v>
      </c>
      <c r="F22" s="11" t="s">
        <v>69</v>
      </c>
      <c r="G22" s="12">
        <v>10</v>
      </c>
      <c r="H22" s="12">
        <f t="shared" si="1"/>
        <v>10</v>
      </c>
      <c r="I22" s="12" t="s">
        <v>43</v>
      </c>
      <c r="J22" s="12">
        <v>27</v>
      </c>
      <c r="K22" s="12" t="s">
        <v>18</v>
      </c>
      <c r="L22" s="12"/>
    </row>
    <row r="23" spans="1:12" ht="45" x14ac:dyDescent="0.25">
      <c r="A23" s="10">
        <v>14</v>
      </c>
      <c r="B23" s="10" t="s">
        <v>70</v>
      </c>
      <c r="C23" s="10" t="s">
        <v>71</v>
      </c>
      <c r="D23" s="10" t="s">
        <v>14</v>
      </c>
      <c r="E23" s="11" t="s">
        <v>15</v>
      </c>
      <c r="F23" s="11" t="s">
        <v>72</v>
      </c>
      <c r="G23" s="12">
        <v>14</v>
      </c>
      <c r="H23" s="12">
        <f t="shared" si="1"/>
        <v>14</v>
      </c>
      <c r="I23" s="12" t="s">
        <v>73</v>
      </c>
      <c r="J23" s="12">
        <v>39</v>
      </c>
      <c r="K23" s="12" t="s">
        <v>18</v>
      </c>
      <c r="L23" s="7">
        <v>0</v>
      </c>
    </row>
    <row r="24" spans="1:12" ht="45" x14ac:dyDescent="0.25">
      <c r="A24" s="10">
        <v>15</v>
      </c>
      <c r="B24" s="10" t="s">
        <v>74</v>
      </c>
      <c r="C24" s="10" t="s">
        <v>75</v>
      </c>
      <c r="D24" s="10" t="s">
        <v>14</v>
      </c>
      <c r="E24" s="11" t="s">
        <v>15</v>
      </c>
      <c r="F24" s="11" t="s">
        <v>76</v>
      </c>
      <c r="G24" s="12">
        <v>17</v>
      </c>
      <c r="H24" s="12">
        <f t="shared" si="1"/>
        <v>17</v>
      </c>
      <c r="I24" s="12" t="s">
        <v>77</v>
      </c>
      <c r="J24" s="12">
        <v>50</v>
      </c>
      <c r="K24" s="12" t="s">
        <v>18</v>
      </c>
      <c r="L24" s="12">
        <v>0</v>
      </c>
    </row>
    <row r="25" spans="1:12" ht="45" x14ac:dyDescent="0.25">
      <c r="A25" s="10">
        <v>16</v>
      </c>
      <c r="B25" s="10" t="s">
        <v>78</v>
      </c>
      <c r="C25" s="10" t="s">
        <v>79</v>
      </c>
      <c r="D25" s="10" t="s">
        <v>14</v>
      </c>
      <c r="E25" s="11" t="s">
        <v>15</v>
      </c>
      <c r="F25" s="11" t="s">
        <v>80</v>
      </c>
      <c r="G25" s="12">
        <v>7</v>
      </c>
      <c r="H25" s="13">
        <f>G25+G26</f>
        <v>14</v>
      </c>
      <c r="I25" s="12" t="s">
        <v>43</v>
      </c>
      <c r="J25" s="12">
        <v>20</v>
      </c>
      <c r="K25" s="12" t="s">
        <v>18</v>
      </c>
      <c r="L25" s="12"/>
    </row>
    <row r="26" spans="1:12" ht="45" x14ac:dyDescent="0.25">
      <c r="A26" s="10"/>
      <c r="B26" s="10" t="s">
        <v>78</v>
      </c>
      <c r="C26" s="10" t="s">
        <v>79</v>
      </c>
      <c r="D26" s="10" t="s">
        <v>14</v>
      </c>
      <c r="E26" s="11" t="s">
        <v>15</v>
      </c>
      <c r="F26" s="11" t="s">
        <v>81</v>
      </c>
      <c r="G26" s="12">
        <v>7</v>
      </c>
      <c r="H26" s="14"/>
      <c r="I26" s="12" t="s">
        <v>30</v>
      </c>
      <c r="J26" s="12">
        <v>20</v>
      </c>
      <c r="K26" s="12" t="s">
        <v>18</v>
      </c>
      <c r="L26" s="12"/>
    </row>
    <row r="27" spans="1:12" ht="45" x14ac:dyDescent="0.25">
      <c r="A27" s="10">
        <v>17</v>
      </c>
      <c r="B27" s="10" t="s">
        <v>82</v>
      </c>
      <c r="C27" s="10" t="s">
        <v>83</v>
      </c>
      <c r="D27" s="10" t="s">
        <v>14</v>
      </c>
      <c r="E27" s="11" t="s">
        <v>15</v>
      </c>
      <c r="F27" s="11" t="s">
        <v>84</v>
      </c>
      <c r="G27" s="12">
        <v>20</v>
      </c>
      <c r="H27" s="13">
        <f>G27+G28</f>
        <v>23</v>
      </c>
      <c r="I27" s="12" t="s">
        <v>30</v>
      </c>
      <c r="J27" s="12">
        <v>51.8</v>
      </c>
      <c r="K27" s="12" t="s">
        <v>18</v>
      </c>
      <c r="L27" s="12">
        <v>0</v>
      </c>
    </row>
    <row r="28" spans="1:12" ht="45" x14ac:dyDescent="0.25">
      <c r="A28" s="10"/>
      <c r="B28" s="10" t="s">
        <v>82</v>
      </c>
      <c r="C28" s="10" t="s">
        <v>83</v>
      </c>
      <c r="D28" s="10" t="s">
        <v>14</v>
      </c>
      <c r="E28" s="11" t="s">
        <v>15</v>
      </c>
      <c r="F28" s="11" t="s">
        <v>85</v>
      </c>
      <c r="G28" s="12">
        <v>3</v>
      </c>
      <c r="H28" s="14"/>
      <c r="I28" s="12" t="s">
        <v>30</v>
      </c>
      <c r="J28" s="12">
        <v>6</v>
      </c>
      <c r="K28" s="12" t="s">
        <v>18</v>
      </c>
      <c r="L28" s="12"/>
    </row>
    <row r="29" spans="1:12" ht="45" x14ac:dyDescent="0.25">
      <c r="A29" s="17">
        <v>18</v>
      </c>
      <c r="B29" s="10" t="s">
        <v>86</v>
      </c>
      <c r="C29" s="10" t="s">
        <v>87</v>
      </c>
      <c r="D29" s="17" t="s">
        <v>14</v>
      </c>
      <c r="E29" s="11" t="s">
        <v>15</v>
      </c>
      <c r="F29" s="15" t="s">
        <v>88</v>
      </c>
      <c r="G29" s="12">
        <v>17</v>
      </c>
      <c r="H29" s="13">
        <f>G29+G30</f>
        <v>20</v>
      </c>
      <c r="I29" s="12" t="s">
        <v>89</v>
      </c>
      <c r="J29" s="12">
        <v>50</v>
      </c>
      <c r="K29" s="12" t="s">
        <v>18</v>
      </c>
      <c r="L29" s="12"/>
    </row>
    <row r="30" spans="1:12" ht="45" x14ac:dyDescent="0.25">
      <c r="A30" s="10"/>
      <c r="B30" s="10" t="s">
        <v>86</v>
      </c>
      <c r="C30" s="10" t="s">
        <v>87</v>
      </c>
      <c r="D30" s="10" t="s">
        <v>14</v>
      </c>
      <c r="E30" s="11" t="s">
        <v>15</v>
      </c>
      <c r="F30" s="11" t="s">
        <v>90</v>
      </c>
      <c r="G30" s="12">
        <v>3</v>
      </c>
      <c r="H30" s="14"/>
      <c r="I30" s="12" t="s">
        <v>30</v>
      </c>
      <c r="J30" s="12">
        <v>6</v>
      </c>
      <c r="K30" s="12" t="s">
        <v>18</v>
      </c>
      <c r="L30" s="12">
        <f>7+3+3+3</f>
        <v>16</v>
      </c>
    </row>
    <row r="31" spans="1:12" ht="45" x14ac:dyDescent="0.25">
      <c r="A31" s="10">
        <v>19</v>
      </c>
      <c r="B31" s="10" t="s">
        <v>91</v>
      </c>
      <c r="C31" s="10" t="s">
        <v>92</v>
      </c>
      <c r="D31" s="10" t="s">
        <v>14</v>
      </c>
      <c r="E31" s="11" t="s">
        <v>15</v>
      </c>
      <c r="F31" s="11" t="s">
        <v>72</v>
      </c>
      <c r="G31" s="12">
        <v>12</v>
      </c>
      <c r="H31" s="12">
        <f>G31</f>
        <v>12</v>
      </c>
      <c r="I31" s="15" t="s">
        <v>89</v>
      </c>
      <c r="J31" s="12">
        <v>30</v>
      </c>
      <c r="K31" s="12" t="s">
        <v>18</v>
      </c>
      <c r="L31" s="7">
        <v>0</v>
      </c>
    </row>
    <row r="32" spans="1:12" ht="45" x14ac:dyDescent="0.25">
      <c r="A32" s="10">
        <v>20</v>
      </c>
      <c r="B32" s="10" t="s">
        <v>93</v>
      </c>
      <c r="C32" s="10" t="s">
        <v>94</v>
      </c>
      <c r="D32" s="10" t="s">
        <v>14</v>
      </c>
      <c r="E32" s="11" t="s">
        <v>15</v>
      </c>
      <c r="F32" s="11" t="s">
        <v>95</v>
      </c>
      <c r="G32" s="12">
        <v>24</v>
      </c>
      <c r="H32" s="13">
        <f>G32+G33+G34+G35</f>
        <v>52</v>
      </c>
      <c r="I32" s="12" t="s">
        <v>30</v>
      </c>
      <c r="J32" s="12">
        <v>71.2</v>
      </c>
      <c r="K32" s="12" t="s">
        <v>18</v>
      </c>
      <c r="L32" s="12"/>
    </row>
    <row r="33" spans="1:12" ht="45" x14ac:dyDescent="0.25">
      <c r="A33" s="10"/>
      <c r="B33" s="10" t="s">
        <v>93</v>
      </c>
      <c r="C33" s="10" t="s">
        <v>94</v>
      </c>
      <c r="D33" s="10" t="s">
        <v>14</v>
      </c>
      <c r="E33" s="11" t="s">
        <v>15</v>
      </c>
      <c r="F33" s="11" t="s">
        <v>96</v>
      </c>
      <c r="G33" s="12">
        <v>15</v>
      </c>
      <c r="H33" s="16"/>
      <c r="I33" s="12" t="s">
        <v>30</v>
      </c>
      <c r="J33" s="12">
        <v>42</v>
      </c>
      <c r="K33" s="12" t="s">
        <v>18</v>
      </c>
      <c r="L33" s="12">
        <f>24+6</f>
        <v>30</v>
      </c>
    </row>
    <row r="34" spans="1:12" ht="45" x14ac:dyDescent="0.25">
      <c r="A34" s="10"/>
      <c r="B34" s="10" t="s">
        <v>93</v>
      </c>
      <c r="C34" s="10" t="s">
        <v>94</v>
      </c>
      <c r="D34" s="10" t="s">
        <v>14</v>
      </c>
      <c r="E34" s="11" t="s">
        <v>15</v>
      </c>
      <c r="F34" s="11" t="s">
        <v>97</v>
      </c>
      <c r="G34" s="12">
        <v>6</v>
      </c>
      <c r="H34" s="16"/>
      <c r="I34" s="12" t="s">
        <v>30</v>
      </c>
      <c r="J34" s="12">
        <v>18</v>
      </c>
      <c r="K34" s="12" t="s">
        <v>18</v>
      </c>
      <c r="L34" s="12">
        <v>0</v>
      </c>
    </row>
    <row r="35" spans="1:12" ht="45" x14ac:dyDescent="0.25">
      <c r="A35" s="10"/>
      <c r="B35" s="10" t="s">
        <v>93</v>
      </c>
      <c r="C35" s="10" t="s">
        <v>98</v>
      </c>
      <c r="D35" s="10" t="s">
        <v>14</v>
      </c>
      <c r="E35" s="11" t="s">
        <v>15</v>
      </c>
      <c r="F35" s="11" t="s">
        <v>99</v>
      </c>
      <c r="G35" s="12">
        <v>7</v>
      </c>
      <c r="H35" s="14"/>
      <c r="I35" s="12" t="s">
        <v>30</v>
      </c>
      <c r="J35" s="12">
        <v>20</v>
      </c>
      <c r="K35" s="12" t="s">
        <v>18</v>
      </c>
      <c r="L35" s="12"/>
    </row>
    <row r="36" spans="1:12" ht="45" x14ac:dyDescent="0.25">
      <c r="A36" s="10">
        <v>21</v>
      </c>
      <c r="B36" s="10" t="s">
        <v>100</v>
      </c>
      <c r="C36" s="10" t="s">
        <v>101</v>
      </c>
      <c r="D36" s="10" t="s">
        <v>14</v>
      </c>
      <c r="E36" s="11" t="s">
        <v>15</v>
      </c>
      <c r="F36" s="11" t="s">
        <v>102</v>
      </c>
      <c r="G36" s="12">
        <v>3</v>
      </c>
      <c r="H36" s="12">
        <f>G36</f>
        <v>3</v>
      </c>
      <c r="I36" s="12" t="s">
        <v>30</v>
      </c>
      <c r="J36" s="12">
        <v>6</v>
      </c>
      <c r="K36" s="12" t="s">
        <v>18</v>
      </c>
      <c r="L36" s="12" t="s">
        <v>103</v>
      </c>
    </row>
    <row r="37" spans="1:12" ht="45" x14ac:dyDescent="0.25">
      <c r="A37" s="10">
        <v>22</v>
      </c>
      <c r="B37" s="10" t="s">
        <v>104</v>
      </c>
      <c r="C37" s="10" t="s">
        <v>105</v>
      </c>
      <c r="D37" s="10"/>
      <c r="E37" s="11" t="s">
        <v>15</v>
      </c>
      <c r="F37" s="11" t="s">
        <v>33</v>
      </c>
      <c r="G37" s="15">
        <v>24</v>
      </c>
      <c r="H37" s="12">
        <f>G37</f>
        <v>24</v>
      </c>
      <c r="I37" s="15" t="s">
        <v>34</v>
      </c>
      <c r="J37" s="12">
        <v>60</v>
      </c>
      <c r="K37" s="12" t="s">
        <v>18</v>
      </c>
      <c r="L37" s="7">
        <f>19.5+24</f>
        <v>43.5</v>
      </c>
    </row>
    <row r="38" spans="1:12" ht="45" x14ac:dyDescent="0.25">
      <c r="A38" s="10">
        <v>23</v>
      </c>
      <c r="B38" s="10" t="s">
        <v>106</v>
      </c>
      <c r="C38" s="10" t="s">
        <v>63</v>
      </c>
      <c r="D38" s="10" t="s">
        <v>14</v>
      </c>
      <c r="E38" s="11" t="s">
        <v>15</v>
      </c>
      <c r="F38" s="11" t="s">
        <v>95</v>
      </c>
      <c r="G38" s="12">
        <v>24</v>
      </c>
      <c r="H38" s="13">
        <f>G38+G39</f>
        <v>35</v>
      </c>
      <c r="I38" s="12" t="s">
        <v>30</v>
      </c>
      <c r="J38" s="12">
        <v>71.2</v>
      </c>
      <c r="K38" s="12" t="s">
        <v>18</v>
      </c>
      <c r="L38" s="12">
        <f>24+11</f>
        <v>35</v>
      </c>
    </row>
    <row r="39" spans="1:12" ht="45" x14ac:dyDescent="0.25">
      <c r="A39" s="10"/>
      <c r="B39" s="10" t="s">
        <v>106</v>
      </c>
      <c r="C39" s="10" t="s">
        <v>63</v>
      </c>
      <c r="D39" s="10" t="s">
        <v>14</v>
      </c>
      <c r="E39" s="11" t="s">
        <v>15</v>
      </c>
      <c r="F39" s="11" t="s">
        <v>97</v>
      </c>
      <c r="G39" s="12">
        <v>11</v>
      </c>
      <c r="H39" s="14"/>
      <c r="I39" s="12" t="s">
        <v>30</v>
      </c>
      <c r="J39" s="12">
        <v>32</v>
      </c>
      <c r="K39" s="12" t="s">
        <v>18</v>
      </c>
      <c r="L39" s="12"/>
    </row>
    <row r="40" spans="1:12" ht="45" x14ac:dyDescent="0.25">
      <c r="A40" s="10">
        <v>24</v>
      </c>
      <c r="B40" s="10" t="s">
        <v>107</v>
      </c>
      <c r="C40" s="10" t="s">
        <v>108</v>
      </c>
      <c r="D40" s="10" t="s">
        <v>14</v>
      </c>
      <c r="E40" s="11" t="s">
        <v>15</v>
      </c>
      <c r="F40" s="11" t="s">
        <v>40</v>
      </c>
      <c r="G40" s="12">
        <v>20</v>
      </c>
      <c r="H40" s="12">
        <f>G40</f>
        <v>20</v>
      </c>
      <c r="I40" s="15" t="s">
        <v>109</v>
      </c>
      <c r="J40" s="12">
        <v>50</v>
      </c>
      <c r="K40" s="12" t="s">
        <v>18</v>
      </c>
      <c r="L40" s="7">
        <v>0</v>
      </c>
    </row>
    <row r="41" spans="1:12" ht="45" x14ac:dyDescent="0.25">
      <c r="A41" s="10">
        <v>25</v>
      </c>
      <c r="B41" s="10" t="s">
        <v>110</v>
      </c>
      <c r="C41" s="10" t="s">
        <v>46</v>
      </c>
      <c r="D41" s="10" t="s">
        <v>14</v>
      </c>
      <c r="E41" s="11" t="s">
        <v>15</v>
      </c>
      <c r="F41" s="11" t="s">
        <v>111</v>
      </c>
      <c r="G41" s="12">
        <v>2</v>
      </c>
      <c r="H41" s="13">
        <f>G41+G42</f>
        <v>8</v>
      </c>
      <c r="I41" s="12" t="s">
        <v>30</v>
      </c>
      <c r="J41" s="12">
        <v>5.4</v>
      </c>
      <c r="K41" s="12" t="s">
        <v>18</v>
      </c>
      <c r="L41" s="12"/>
    </row>
    <row r="42" spans="1:12" ht="45" x14ac:dyDescent="0.25">
      <c r="A42" s="10"/>
      <c r="B42" s="10" t="s">
        <v>110</v>
      </c>
      <c r="C42" s="10" t="s">
        <v>46</v>
      </c>
      <c r="D42" s="10" t="s">
        <v>14</v>
      </c>
      <c r="E42" s="11" t="s">
        <v>15</v>
      </c>
      <c r="F42" s="11" t="s">
        <v>112</v>
      </c>
      <c r="G42" s="12">
        <v>6</v>
      </c>
      <c r="H42" s="14"/>
      <c r="I42" s="12" t="s">
        <v>30</v>
      </c>
      <c r="J42" s="12">
        <v>16.2</v>
      </c>
      <c r="K42" s="12" t="s">
        <v>18</v>
      </c>
      <c r="L42" s="12"/>
    </row>
    <row r="43" spans="1:12" ht="45" x14ac:dyDescent="0.25">
      <c r="A43" s="10">
        <v>26</v>
      </c>
      <c r="B43" s="10" t="s">
        <v>113</v>
      </c>
      <c r="C43" s="10" t="s">
        <v>114</v>
      </c>
      <c r="D43" s="10" t="s">
        <v>14</v>
      </c>
      <c r="E43" s="11" t="s">
        <v>15</v>
      </c>
      <c r="F43" s="11" t="s">
        <v>115</v>
      </c>
      <c r="G43" s="12">
        <v>3</v>
      </c>
      <c r="H43" s="12">
        <f>G43</f>
        <v>3</v>
      </c>
      <c r="I43" s="12" t="s">
        <v>43</v>
      </c>
      <c r="J43" s="12">
        <v>3</v>
      </c>
      <c r="K43" s="12" t="s">
        <v>18</v>
      </c>
      <c r="L43" s="12"/>
    </row>
    <row r="44" spans="1:12" ht="45" x14ac:dyDescent="0.25">
      <c r="A44" s="17">
        <v>27</v>
      </c>
      <c r="B44" s="17" t="s">
        <v>116</v>
      </c>
      <c r="C44" s="17" t="s">
        <v>117</v>
      </c>
      <c r="D44" s="17" t="s">
        <v>14</v>
      </c>
      <c r="E44" s="11" t="s">
        <v>15</v>
      </c>
      <c r="F44" s="11" t="s">
        <v>118</v>
      </c>
      <c r="G44" s="12">
        <v>10</v>
      </c>
      <c r="H44" s="12">
        <f>G44</f>
        <v>10</v>
      </c>
      <c r="I44" s="12" t="s">
        <v>119</v>
      </c>
      <c r="J44" s="12">
        <v>28.6</v>
      </c>
      <c r="K44" s="12" t="s">
        <v>18</v>
      </c>
      <c r="L44" s="12"/>
    </row>
    <row r="45" spans="1:12" ht="45" x14ac:dyDescent="0.25">
      <c r="A45" s="10">
        <v>28</v>
      </c>
      <c r="B45" s="10" t="s">
        <v>120</v>
      </c>
      <c r="C45" s="10" t="s">
        <v>108</v>
      </c>
      <c r="D45" s="10" t="s">
        <v>14</v>
      </c>
      <c r="E45" s="11" t="s">
        <v>15</v>
      </c>
      <c r="F45" s="11" t="s">
        <v>121</v>
      </c>
      <c r="G45" s="12">
        <v>8</v>
      </c>
      <c r="H45" s="13">
        <f>G45+G46+G47</f>
        <v>22</v>
      </c>
      <c r="I45" s="12" t="s">
        <v>30</v>
      </c>
      <c r="J45" s="12">
        <v>21.7</v>
      </c>
      <c r="K45" s="12" t="s">
        <v>18</v>
      </c>
      <c r="L45" s="12">
        <f>J45+J46</f>
        <v>48.989999999999995</v>
      </c>
    </row>
    <row r="46" spans="1:12" ht="45" x14ac:dyDescent="0.25">
      <c r="A46" s="10"/>
      <c r="B46" s="10" t="s">
        <v>120</v>
      </c>
      <c r="C46" s="10" t="s">
        <v>108</v>
      </c>
      <c r="D46" s="10" t="s">
        <v>14</v>
      </c>
      <c r="E46" s="11" t="s">
        <v>15</v>
      </c>
      <c r="F46" s="11" t="s">
        <v>121</v>
      </c>
      <c r="G46" s="12">
        <v>10</v>
      </c>
      <c r="H46" s="16"/>
      <c r="I46" s="12" t="s">
        <v>43</v>
      </c>
      <c r="J46" s="12">
        <v>27.29</v>
      </c>
      <c r="K46" s="12" t="s">
        <v>18</v>
      </c>
      <c r="L46" s="12"/>
    </row>
    <row r="47" spans="1:12" ht="36.75" customHeight="1" x14ac:dyDescent="0.25">
      <c r="A47" s="10"/>
      <c r="B47" s="10" t="s">
        <v>120</v>
      </c>
      <c r="C47" s="10" t="s">
        <v>87</v>
      </c>
      <c r="D47" s="10" t="s">
        <v>14</v>
      </c>
      <c r="E47" s="11" t="s">
        <v>15</v>
      </c>
      <c r="F47" s="11" t="s">
        <v>122</v>
      </c>
      <c r="G47" s="12">
        <v>4</v>
      </c>
      <c r="H47" s="14"/>
      <c r="I47" s="12" t="s">
        <v>43</v>
      </c>
      <c r="J47" s="12">
        <v>10.1</v>
      </c>
      <c r="K47" s="12" t="s">
        <v>18</v>
      </c>
      <c r="L47" s="12"/>
    </row>
    <row r="48" spans="1:12" ht="45" x14ac:dyDescent="0.25">
      <c r="A48" s="10">
        <v>29</v>
      </c>
      <c r="B48" s="10" t="s">
        <v>123</v>
      </c>
      <c r="C48" s="10" t="s">
        <v>124</v>
      </c>
      <c r="D48" s="10" t="s">
        <v>14</v>
      </c>
      <c r="E48" s="11" t="s">
        <v>15</v>
      </c>
      <c r="F48" s="11" t="s">
        <v>84</v>
      </c>
      <c r="G48" s="12">
        <v>20</v>
      </c>
      <c r="H48" s="12">
        <f>G48</f>
        <v>20</v>
      </c>
      <c r="I48" s="12" t="s">
        <v>30</v>
      </c>
      <c r="J48" s="12">
        <v>51.8</v>
      </c>
      <c r="K48" s="12" t="s">
        <v>18</v>
      </c>
      <c r="L48" s="12">
        <v>0</v>
      </c>
    </row>
    <row r="49" spans="1:12" ht="45" x14ac:dyDescent="0.25">
      <c r="A49" s="10">
        <v>30</v>
      </c>
      <c r="B49" s="10" t="s">
        <v>125</v>
      </c>
      <c r="C49" s="10" t="s">
        <v>126</v>
      </c>
      <c r="D49" s="10" t="s">
        <v>14</v>
      </c>
      <c r="E49" s="11" t="s">
        <v>15</v>
      </c>
      <c r="F49" s="11" t="s">
        <v>127</v>
      </c>
      <c r="G49" s="12">
        <v>52</v>
      </c>
      <c r="H49" s="12">
        <f>G49</f>
        <v>52</v>
      </c>
      <c r="I49" s="12" t="s">
        <v>26</v>
      </c>
      <c r="J49" s="12">
        <v>150</v>
      </c>
      <c r="K49" s="12" t="s">
        <v>18</v>
      </c>
      <c r="L49" s="12"/>
    </row>
    <row r="50" spans="1:12" ht="45" x14ac:dyDescent="0.25">
      <c r="A50" s="10">
        <v>31</v>
      </c>
      <c r="B50" s="10" t="s">
        <v>128</v>
      </c>
      <c r="C50" s="10" t="s">
        <v>129</v>
      </c>
      <c r="D50" s="10" t="s">
        <v>14</v>
      </c>
      <c r="E50" s="11" t="s">
        <v>15</v>
      </c>
      <c r="F50" s="11" t="s">
        <v>130</v>
      </c>
      <c r="G50" s="12">
        <v>17</v>
      </c>
      <c r="H50" s="13">
        <f>G50+G51+G52</f>
        <v>51</v>
      </c>
      <c r="I50" s="12" t="s">
        <v>131</v>
      </c>
      <c r="J50" s="12">
        <v>50</v>
      </c>
      <c r="K50" s="12" t="s">
        <v>18</v>
      </c>
      <c r="L50" s="12"/>
    </row>
    <row r="51" spans="1:12" ht="45" x14ac:dyDescent="0.25">
      <c r="A51" s="10"/>
      <c r="B51" s="10" t="s">
        <v>128</v>
      </c>
      <c r="C51" s="10" t="s">
        <v>129</v>
      </c>
      <c r="D51" s="10" t="s">
        <v>14</v>
      </c>
      <c r="E51" s="11" t="s">
        <v>15</v>
      </c>
      <c r="F51" s="11" t="s">
        <v>132</v>
      </c>
      <c r="G51" s="12">
        <v>17</v>
      </c>
      <c r="H51" s="16"/>
      <c r="I51" s="12" t="s">
        <v>131</v>
      </c>
      <c r="J51" s="12">
        <v>50</v>
      </c>
      <c r="K51" s="12" t="s">
        <v>18</v>
      </c>
      <c r="L51" s="12"/>
    </row>
    <row r="52" spans="1:12" ht="45" x14ac:dyDescent="0.25">
      <c r="A52" s="10"/>
      <c r="B52" s="10" t="s">
        <v>128</v>
      </c>
      <c r="C52" s="10" t="s">
        <v>129</v>
      </c>
      <c r="D52" s="10" t="s">
        <v>14</v>
      </c>
      <c r="E52" s="11" t="s">
        <v>15</v>
      </c>
      <c r="F52" s="11" t="s">
        <v>133</v>
      </c>
      <c r="G52" s="12">
        <v>17</v>
      </c>
      <c r="H52" s="14"/>
      <c r="I52" s="12" t="s">
        <v>131</v>
      </c>
      <c r="J52" s="12">
        <v>50</v>
      </c>
      <c r="K52" s="12" t="s">
        <v>18</v>
      </c>
      <c r="L52" s="12"/>
    </row>
    <row r="53" spans="1:12" ht="45" x14ac:dyDescent="0.25">
      <c r="A53" s="10">
        <v>32</v>
      </c>
      <c r="B53" s="10" t="s">
        <v>134</v>
      </c>
      <c r="C53" s="10" t="s">
        <v>75</v>
      </c>
      <c r="D53" s="10" t="s">
        <v>14</v>
      </c>
      <c r="E53" s="11" t="s">
        <v>15</v>
      </c>
      <c r="F53" s="11" t="s">
        <v>135</v>
      </c>
      <c r="G53" s="12"/>
      <c r="H53" s="12"/>
      <c r="I53" s="12" t="s">
        <v>89</v>
      </c>
      <c r="J53" s="12"/>
      <c r="K53" s="12" t="s">
        <v>18</v>
      </c>
      <c r="L53" s="7">
        <v>0</v>
      </c>
    </row>
    <row r="54" spans="1:12" ht="45" x14ac:dyDescent="0.25">
      <c r="A54" s="10"/>
      <c r="B54" s="10" t="s">
        <v>134</v>
      </c>
      <c r="C54" s="10" t="s">
        <v>75</v>
      </c>
      <c r="D54" s="10" t="s">
        <v>14</v>
      </c>
      <c r="E54" s="11" t="s">
        <v>15</v>
      </c>
      <c r="F54" s="11" t="s">
        <v>136</v>
      </c>
      <c r="G54" s="12">
        <v>6</v>
      </c>
      <c r="H54" s="13">
        <f>G54+G55</f>
        <v>111</v>
      </c>
      <c r="I54" s="12" t="s">
        <v>43</v>
      </c>
      <c r="J54" s="12">
        <v>16</v>
      </c>
      <c r="K54" s="12" t="s">
        <v>18</v>
      </c>
      <c r="L54" s="7">
        <v>0</v>
      </c>
    </row>
    <row r="55" spans="1:12" ht="45" x14ac:dyDescent="0.25">
      <c r="A55" s="10"/>
      <c r="B55" s="10" t="s">
        <v>134</v>
      </c>
      <c r="C55" s="10" t="s">
        <v>75</v>
      </c>
      <c r="D55" s="10" t="s">
        <v>14</v>
      </c>
      <c r="E55" s="11" t="s">
        <v>15</v>
      </c>
      <c r="F55" s="11" t="s">
        <v>137</v>
      </c>
      <c r="G55" s="12">
        <v>105</v>
      </c>
      <c r="H55" s="14"/>
      <c r="I55" s="12" t="s">
        <v>26</v>
      </c>
      <c r="J55" s="12">
        <v>300</v>
      </c>
      <c r="K55" s="12" t="s">
        <v>18</v>
      </c>
      <c r="L55" s="12">
        <v>0</v>
      </c>
    </row>
    <row r="56" spans="1:12" ht="45" x14ac:dyDescent="0.25">
      <c r="A56" s="10">
        <v>33</v>
      </c>
      <c r="B56" s="10" t="s">
        <v>138</v>
      </c>
      <c r="C56" s="10" t="s">
        <v>139</v>
      </c>
      <c r="D56" s="10" t="s">
        <v>14</v>
      </c>
      <c r="E56" s="11" t="s">
        <v>15</v>
      </c>
      <c r="F56" s="11" t="s">
        <v>140</v>
      </c>
      <c r="G56" s="12">
        <v>4</v>
      </c>
      <c r="H56" s="12">
        <f>G56</f>
        <v>4</v>
      </c>
      <c r="I56" s="12" t="s">
        <v>30</v>
      </c>
      <c r="J56" s="12">
        <v>11</v>
      </c>
      <c r="K56" s="12" t="s">
        <v>18</v>
      </c>
      <c r="L56" s="12"/>
    </row>
    <row r="57" spans="1:12" ht="45" x14ac:dyDescent="0.25">
      <c r="A57" s="10">
        <v>34</v>
      </c>
      <c r="B57" s="10" t="s">
        <v>141</v>
      </c>
      <c r="C57" s="10" t="s">
        <v>142</v>
      </c>
      <c r="D57" s="10" t="s">
        <v>14</v>
      </c>
      <c r="E57" s="11" t="s">
        <v>15</v>
      </c>
      <c r="F57" s="11" t="s">
        <v>143</v>
      </c>
      <c r="G57" s="12">
        <v>18</v>
      </c>
      <c r="H57" s="12">
        <f t="shared" ref="H57:H63" si="2">G57</f>
        <v>18</v>
      </c>
      <c r="I57" s="12" t="s">
        <v>43</v>
      </c>
      <c r="J57" s="12">
        <v>50</v>
      </c>
      <c r="K57" s="12" t="s">
        <v>18</v>
      </c>
      <c r="L57" s="12">
        <v>0</v>
      </c>
    </row>
    <row r="58" spans="1:12" ht="45" x14ac:dyDescent="0.25">
      <c r="A58" s="10">
        <v>35</v>
      </c>
      <c r="B58" s="10" t="s">
        <v>144</v>
      </c>
      <c r="C58" s="10" t="s">
        <v>145</v>
      </c>
      <c r="D58" s="10" t="s">
        <v>14</v>
      </c>
      <c r="E58" s="11" t="s">
        <v>15</v>
      </c>
      <c r="F58" s="11" t="s">
        <v>146</v>
      </c>
      <c r="G58" s="12">
        <v>5</v>
      </c>
      <c r="H58" s="12">
        <f t="shared" si="2"/>
        <v>5</v>
      </c>
      <c r="I58" s="12" t="s">
        <v>43</v>
      </c>
      <c r="J58" s="12">
        <v>13</v>
      </c>
      <c r="K58" s="12" t="s">
        <v>18</v>
      </c>
      <c r="L58" s="12"/>
    </row>
    <row r="59" spans="1:12" ht="45" x14ac:dyDescent="0.25">
      <c r="A59" s="10">
        <v>36</v>
      </c>
      <c r="B59" s="10" t="s">
        <v>147</v>
      </c>
      <c r="C59" s="10" t="s">
        <v>126</v>
      </c>
      <c r="D59" s="10" t="s">
        <v>14</v>
      </c>
      <c r="E59" s="11" t="s">
        <v>15</v>
      </c>
      <c r="F59" s="11" t="s">
        <v>40</v>
      </c>
      <c r="G59" s="12">
        <v>11</v>
      </c>
      <c r="H59" s="12">
        <f t="shared" si="2"/>
        <v>11</v>
      </c>
      <c r="I59" s="15" t="s">
        <v>148</v>
      </c>
      <c r="J59" s="12">
        <v>30.8</v>
      </c>
      <c r="K59" s="12" t="s">
        <v>18</v>
      </c>
      <c r="L59" s="7">
        <v>0</v>
      </c>
    </row>
    <row r="60" spans="1:12" ht="45" x14ac:dyDescent="0.25">
      <c r="A60" s="10">
        <v>37</v>
      </c>
      <c r="B60" s="10" t="s">
        <v>149</v>
      </c>
      <c r="C60" s="10" t="s">
        <v>150</v>
      </c>
      <c r="D60" s="10" t="s">
        <v>14</v>
      </c>
      <c r="E60" s="11" t="s">
        <v>15</v>
      </c>
      <c r="F60" s="11" t="s">
        <v>151</v>
      </c>
      <c r="G60" s="12">
        <v>14</v>
      </c>
      <c r="H60" s="12">
        <f t="shared" si="2"/>
        <v>14</v>
      </c>
      <c r="I60" s="15" t="s">
        <v>30</v>
      </c>
      <c r="J60" s="12">
        <v>40.6</v>
      </c>
      <c r="K60" s="12" t="s">
        <v>18</v>
      </c>
      <c r="L60" s="7"/>
    </row>
    <row r="61" spans="1:12" ht="44.25" customHeight="1" x14ac:dyDescent="0.25">
      <c r="A61" s="10">
        <v>38</v>
      </c>
      <c r="B61" s="10" t="s">
        <v>152</v>
      </c>
      <c r="C61" s="10" t="s">
        <v>153</v>
      </c>
      <c r="D61" s="10" t="s">
        <v>14</v>
      </c>
      <c r="E61" s="11" t="s">
        <v>15</v>
      </c>
      <c r="F61" s="11" t="s">
        <v>40</v>
      </c>
      <c r="G61" s="22">
        <v>43596</v>
      </c>
      <c r="H61" s="12">
        <f t="shared" si="2"/>
        <v>43596</v>
      </c>
      <c r="I61" s="15" t="s">
        <v>148</v>
      </c>
      <c r="J61" s="12">
        <v>23</v>
      </c>
      <c r="K61" s="12" t="s">
        <v>18</v>
      </c>
      <c r="L61" s="7">
        <v>0</v>
      </c>
    </row>
    <row r="62" spans="1:12" ht="45" x14ac:dyDescent="0.25">
      <c r="A62" s="10">
        <v>39</v>
      </c>
      <c r="B62" s="10" t="s">
        <v>154</v>
      </c>
      <c r="C62" s="10" t="s">
        <v>155</v>
      </c>
      <c r="D62" s="10" t="s">
        <v>14</v>
      </c>
      <c r="E62" s="11" t="s">
        <v>15</v>
      </c>
      <c r="F62" s="11" t="s">
        <v>156</v>
      </c>
      <c r="G62" s="12">
        <v>18</v>
      </c>
      <c r="H62" s="12">
        <f t="shared" si="2"/>
        <v>18</v>
      </c>
      <c r="I62" s="15" t="s">
        <v>157</v>
      </c>
      <c r="J62" s="12">
        <v>50</v>
      </c>
      <c r="K62" s="12" t="s">
        <v>18</v>
      </c>
      <c r="L62" s="12">
        <v>0</v>
      </c>
    </row>
    <row r="63" spans="1:12" ht="45" x14ac:dyDescent="0.25">
      <c r="A63" s="10">
        <v>40</v>
      </c>
      <c r="B63" s="10" t="s">
        <v>158</v>
      </c>
      <c r="C63" s="10" t="s">
        <v>159</v>
      </c>
      <c r="D63" s="10" t="s">
        <v>14</v>
      </c>
      <c r="E63" s="11" t="s">
        <v>15</v>
      </c>
      <c r="F63" s="11" t="s">
        <v>160</v>
      </c>
      <c r="G63" s="12">
        <v>134</v>
      </c>
      <c r="H63" s="12">
        <f t="shared" si="2"/>
        <v>134</v>
      </c>
      <c r="I63" s="12" t="s">
        <v>48</v>
      </c>
      <c r="J63" s="12">
        <v>400</v>
      </c>
      <c r="K63" s="12" t="s">
        <v>18</v>
      </c>
      <c r="L63" s="12">
        <v>0</v>
      </c>
    </row>
    <row r="64" spans="1:12" ht="45" x14ac:dyDescent="0.25">
      <c r="A64" s="10">
        <v>41</v>
      </c>
      <c r="B64" s="10" t="s">
        <v>161</v>
      </c>
      <c r="C64" s="10" t="s">
        <v>28</v>
      </c>
      <c r="D64" s="10" t="s">
        <v>14</v>
      </c>
      <c r="E64" s="11" t="s">
        <v>15</v>
      </c>
      <c r="F64" s="11" t="s">
        <v>35</v>
      </c>
      <c r="G64" s="12">
        <v>20</v>
      </c>
      <c r="H64" s="13">
        <f>G64+G65</f>
        <v>89</v>
      </c>
      <c r="I64" s="12" t="s">
        <v>162</v>
      </c>
      <c r="J64" s="12">
        <v>50</v>
      </c>
      <c r="K64" s="12" t="s">
        <v>18</v>
      </c>
      <c r="L64" s="7">
        <f>20+69</f>
        <v>89</v>
      </c>
    </row>
    <row r="65" spans="1:12" ht="45" x14ac:dyDescent="0.25">
      <c r="A65" s="10">
        <v>42</v>
      </c>
      <c r="B65" s="10" t="s">
        <v>161</v>
      </c>
      <c r="C65" s="10" t="s">
        <v>28</v>
      </c>
      <c r="D65" s="10" t="s">
        <v>14</v>
      </c>
      <c r="E65" s="11" t="s">
        <v>15</v>
      </c>
      <c r="F65" s="11" t="s">
        <v>163</v>
      </c>
      <c r="G65" s="12">
        <v>69</v>
      </c>
      <c r="H65" s="14"/>
      <c r="I65" s="12" t="s">
        <v>164</v>
      </c>
      <c r="J65" s="12">
        <v>200</v>
      </c>
      <c r="K65" s="12" t="s">
        <v>18</v>
      </c>
      <c r="L65" s="7">
        <v>0</v>
      </c>
    </row>
    <row r="66" spans="1:12" ht="45" x14ac:dyDescent="0.25">
      <c r="A66" s="10"/>
      <c r="B66" s="10" t="s">
        <v>161</v>
      </c>
      <c r="C66" s="10" t="s">
        <v>165</v>
      </c>
      <c r="D66" s="10" t="s">
        <v>14</v>
      </c>
      <c r="E66" s="11" t="s">
        <v>15</v>
      </c>
      <c r="F66" s="11" t="s">
        <v>166</v>
      </c>
      <c r="G66" s="12">
        <v>139</v>
      </c>
      <c r="H66" s="12">
        <f>G66</f>
        <v>139</v>
      </c>
      <c r="I66" s="12" t="s">
        <v>48</v>
      </c>
      <c r="J66" s="12">
        <v>414</v>
      </c>
      <c r="K66" s="12" t="s">
        <v>18</v>
      </c>
      <c r="L66" s="12">
        <v>0</v>
      </c>
    </row>
    <row r="67" spans="1:12" ht="45" x14ac:dyDescent="0.25">
      <c r="A67" s="10">
        <v>43</v>
      </c>
      <c r="B67" s="10" t="s">
        <v>167</v>
      </c>
      <c r="C67" s="10" t="s">
        <v>168</v>
      </c>
      <c r="D67" s="10" t="s">
        <v>14</v>
      </c>
      <c r="E67" s="11" t="s">
        <v>15</v>
      </c>
      <c r="F67" s="11" t="s">
        <v>169</v>
      </c>
      <c r="G67" s="12">
        <v>9</v>
      </c>
      <c r="H67" s="12">
        <f t="shared" ref="H67:H68" si="3">G67</f>
        <v>9</v>
      </c>
      <c r="I67" s="12" t="s">
        <v>170</v>
      </c>
      <c r="J67" s="12">
        <v>24</v>
      </c>
      <c r="K67" s="12" t="s">
        <v>18</v>
      </c>
      <c r="L67" s="12">
        <v>0</v>
      </c>
    </row>
    <row r="68" spans="1:12" ht="45" x14ac:dyDescent="0.25">
      <c r="A68" s="10">
        <v>44</v>
      </c>
      <c r="B68" s="10" t="s">
        <v>171</v>
      </c>
      <c r="C68" s="10" t="s">
        <v>172</v>
      </c>
      <c r="D68" s="10" t="s">
        <v>14</v>
      </c>
      <c r="E68" s="11" t="s">
        <v>15</v>
      </c>
      <c r="F68" s="11" t="s">
        <v>173</v>
      </c>
      <c r="G68" s="12">
        <v>105</v>
      </c>
      <c r="H68" s="12">
        <f t="shared" si="3"/>
        <v>105</v>
      </c>
      <c r="I68" s="12" t="s">
        <v>26</v>
      </c>
      <c r="J68" s="12">
        <v>300</v>
      </c>
      <c r="K68" s="12" t="s">
        <v>18</v>
      </c>
      <c r="L68" s="12"/>
    </row>
    <row r="69" spans="1:12" ht="45" x14ac:dyDescent="0.25">
      <c r="A69" s="10">
        <v>45</v>
      </c>
      <c r="B69" s="10" t="s">
        <v>174</v>
      </c>
      <c r="C69" s="10" t="s">
        <v>175</v>
      </c>
      <c r="D69" s="10" t="s">
        <v>14</v>
      </c>
      <c r="E69" s="11" t="s">
        <v>15</v>
      </c>
      <c r="F69" s="11" t="s">
        <v>176</v>
      </c>
      <c r="G69" s="12">
        <v>11</v>
      </c>
      <c r="H69" s="13">
        <f>G69+G70</f>
        <v>17</v>
      </c>
      <c r="I69" s="12" t="s">
        <v>30</v>
      </c>
      <c r="J69" s="12">
        <v>11</v>
      </c>
      <c r="K69" s="12" t="s">
        <v>18</v>
      </c>
      <c r="L69" s="12"/>
    </row>
    <row r="70" spans="1:12" ht="45" x14ac:dyDescent="0.25">
      <c r="A70" s="10"/>
      <c r="B70" s="10" t="s">
        <v>174</v>
      </c>
      <c r="C70" s="10" t="s">
        <v>175</v>
      </c>
      <c r="D70" s="10" t="s">
        <v>14</v>
      </c>
      <c r="E70" s="11" t="s">
        <v>15</v>
      </c>
      <c r="F70" s="11" t="s">
        <v>177</v>
      </c>
      <c r="G70" s="12">
        <v>6</v>
      </c>
      <c r="H70" s="14"/>
      <c r="I70" s="12" t="s">
        <v>30</v>
      </c>
      <c r="J70" s="12">
        <v>17.600000000000001</v>
      </c>
      <c r="K70" s="12" t="s">
        <v>18</v>
      </c>
      <c r="L70" s="12"/>
    </row>
    <row r="71" spans="1:12" ht="45" x14ac:dyDescent="0.25">
      <c r="A71" s="10">
        <v>46</v>
      </c>
      <c r="B71" s="10" t="s">
        <v>178</v>
      </c>
      <c r="C71" s="10" t="s">
        <v>179</v>
      </c>
      <c r="D71" s="10" t="s">
        <v>14</v>
      </c>
      <c r="E71" s="11" t="s">
        <v>15</v>
      </c>
      <c r="F71" s="11" t="s">
        <v>180</v>
      </c>
      <c r="G71" s="12">
        <v>10</v>
      </c>
      <c r="H71" s="12">
        <f>G71</f>
        <v>10</v>
      </c>
      <c r="I71" s="15" t="s">
        <v>181</v>
      </c>
      <c r="J71" s="12">
        <v>30</v>
      </c>
      <c r="K71" s="12" t="s">
        <v>18</v>
      </c>
      <c r="L71" s="12"/>
    </row>
    <row r="72" spans="1:12" ht="45" x14ac:dyDescent="0.25">
      <c r="A72" s="10">
        <v>47</v>
      </c>
      <c r="B72" s="10" t="s">
        <v>182</v>
      </c>
      <c r="C72" s="10" t="s">
        <v>183</v>
      </c>
      <c r="D72" s="10" t="s">
        <v>14</v>
      </c>
      <c r="E72" s="11" t="s">
        <v>15</v>
      </c>
      <c r="F72" s="11" t="s">
        <v>184</v>
      </c>
      <c r="G72" s="12">
        <v>14</v>
      </c>
      <c r="H72" s="12">
        <f t="shared" ref="H72:H79" si="4">G72</f>
        <v>14</v>
      </c>
      <c r="I72" s="12" t="s">
        <v>131</v>
      </c>
      <c r="J72" s="12">
        <v>40</v>
      </c>
      <c r="K72" s="12" t="s">
        <v>18</v>
      </c>
      <c r="L72" s="12">
        <v>0</v>
      </c>
    </row>
    <row r="73" spans="1:12" ht="45" x14ac:dyDescent="0.25">
      <c r="A73" s="10">
        <v>48</v>
      </c>
      <c r="B73" s="10" t="s">
        <v>185</v>
      </c>
      <c r="C73" s="10" t="s">
        <v>38</v>
      </c>
      <c r="D73" s="10" t="s">
        <v>14</v>
      </c>
      <c r="E73" s="11" t="s">
        <v>15</v>
      </c>
      <c r="F73" s="11" t="s">
        <v>72</v>
      </c>
      <c r="G73" s="12">
        <v>12.5</v>
      </c>
      <c r="H73" s="12">
        <f t="shared" si="4"/>
        <v>12.5</v>
      </c>
      <c r="I73" s="15" t="s">
        <v>34</v>
      </c>
      <c r="J73" s="12">
        <v>35</v>
      </c>
      <c r="K73" s="12" t="s">
        <v>18</v>
      </c>
      <c r="L73" s="7">
        <v>0</v>
      </c>
    </row>
    <row r="74" spans="1:12" ht="45" x14ac:dyDescent="0.25">
      <c r="A74" s="10">
        <v>49</v>
      </c>
      <c r="B74" s="10" t="s">
        <v>186</v>
      </c>
      <c r="C74" s="10" t="s">
        <v>105</v>
      </c>
      <c r="D74" s="10" t="s">
        <v>14</v>
      </c>
      <c r="E74" s="11" t="s">
        <v>15</v>
      </c>
      <c r="F74" s="11" t="s">
        <v>187</v>
      </c>
      <c r="G74" s="12">
        <v>8</v>
      </c>
      <c r="H74" s="12">
        <f t="shared" si="4"/>
        <v>8</v>
      </c>
      <c r="I74" s="12" t="s">
        <v>30</v>
      </c>
      <c r="J74" s="12">
        <v>23.2</v>
      </c>
      <c r="K74" s="12" t="s">
        <v>18</v>
      </c>
      <c r="L74" s="12">
        <v>0</v>
      </c>
    </row>
    <row r="75" spans="1:12" ht="45" x14ac:dyDescent="0.25">
      <c r="A75" s="10">
        <v>50</v>
      </c>
      <c r="B75" s="10" t="s">
        <v>188</v>
      </c>
      <c r="C75" s="10" t="s">
        <v>189</v>
      </c>
      <c r="D75" s="10" t="s">
        <v>14</v>
      </c>
      <c r="E75" s="11" t="s">
        <v>15</v>
      </c>
      <c r="F75" s="11" t="s">
        <v>190</v>
      </c>
      <c r="G75" s="12">
        <v>4</v>
      </c>
      <c r="H75" s="12">
        <f t="shared" si="4"/>
        <v>4</v>
      </c>
      <c r="I75" s="12" t="s">
        <v>191</v>
      </c>
      <c r="J75" s="12">
        <v>11</v>
      </c>
      <c r="K75" s="12" t="s">
        <v>18</v>
      </c>
      <c r="L75" s="12"/>
    </row>
    <row r="76" spans="1:12" ht="45" x14ac:dyDescent="0.25">
      <c r="A76" s="10">
        <v>51</v>
      </c>
      <c r="B76" s="10" t="s">
        <v>192</v>
      </c>
      <c r="C76" s="10" t="s">
        <v>193</v>
      </c>
      <c r="D76" s="10" t="s">
        <v>14</v>
      </c>
      <c r="E76" s="11" t="s">
        <v>15</v>
      </c>
      <c r="F76" s="11" t="s">
        <v>140</v>
      </c>
      <c r="G76" s="12">
        <v>4</v>
      </c>
      <c r="H76" s="12">
        <f t="shared" si="4"/>
        <v>4</v>
      </c>
      <c r="I76" s="12" t="s">
        <v>43</v>
      </c>
      <c r="J76" s="12">
        <v>15.18</v>
      </c>
      <c r="K76" s="12" t="s">
        <v>18</v>
      </c>
      <c r="L76" s="12"/>
    </row>
    <row r="77" spans="1:12" ht="45" x14ac:dyDescent="0.25">
      <c r="A77" s="10">
        <v>52</v>
      </c>
      <c r="B77" s="10" t="s">
        <v>194</v>
      </c>
      <c r="C77" s="10" t="s">
        <v>179</v>
      </c>
      <c r="D77" s="10" t="s">
        <v>14</v>
      </c>
      <c r="E77" s="11" t="s">
        <v>15</v>
      </c>
      <c r="F77" s="11" t="s">
        <v>35</v>
      </c>
      <c r="G77" s="12">
        <v>33</v>
      </c>
      <c r="H77" s="12">
        <f t="shared" si="4"/>
        <v>33</v>
      </c>
      <c r="I77" s="15" t="s">
        <v>195</v>
      </c>
      <c r="J77" s="12">
        <v>92.4</v>
      </c>
      <c r="K77" s="12" t="s">
        <v>18</v>
      </c>
      <c r="L77" s="7">
        <v>0</v>
      </c>
    </row>
    <row r="78" spans="1:12" ht="45" x14ac:dyDescent="0.25">
      <c r="A78" s="10">
        <v>53</v>
      </c>
      <c r="B78" s="10" t="s">
        <v>196</v>
      </c>
      <c r="C78" s="10" t="s">
        <v>197</v>
      </c>
      <c r="D78" s="10" t="s">
        <v>14</v>
      </c>
      <c r="E78" s="11" t="s">
        <v>15</v>
      </c>
      <c r="F78" s="11" t="s">
        <v>84</v>
      </c>
      <c r="G78" s="12">
        <v>20</v>
      </c>
      <c r="H78" s="12">
        <f t="shared" si="4"/>
        <v>20</v>
      </c>
      <c r="I78" s="12" t="s">
        <v>30</v>
      </c>
      <c r="J78" s="12">
        <v>51.8</v>
      </c>
      <c r="K78" s="12" t="s">
        <v>18</v>
      </c>
      <c r="L78" s="12">
        <v>0</v>
      </c>
    </row>
    <row r="79" spans="1:12" ht="45" x14ac:dyDescent="0.25">
      <c r="A79" s="10">
        <v>54</v>
      </c>
      <c r="B79" s="10" t="s">
        <v>198</v>
      </c>
      <c r="C79" s="10" t="s">
        <v>126</v>
      </c>
      <c r="D79" s="10" t="s">
        <v>14</v>
      </c>
      <c r="E79" s="11" t="s">
        <v>15</v>
      </c>
      <c r="F79" s="11" t="s">
        <v>169</v>
      </c>
      <c r="G79" s="12">
        <v>9</v>
      </c>
      <c r="H79" s="12">
        <f t="shared" si="4"/>
        <v>9</v>
      </c>
      <c r="I79" s="12" t="s">
        <v>199</v>
      </c>
      <c r="J79" s="12">
        <v>24</v>
      </c>
      <c r="K79" s="12" t="s">
        <v>18</v>
      </c>
      <c r="L79" s="12">
        <v>0</v>
      </c>
    </row>
    <row r="80" spans="1:12" ht="45" x14ac:dyDescent="0.25">
      <c r="A80" s="10">
        <v>55</v>
      </c>
      <c r="B80" s="10" t="s">
        <v>200</v>
      </c>
      <c r="C80" s="10" t="s">
        <v>201</v>
      </c>
      <c r="D80" s="10" t="s">
        <v>14</v>
      </c>
      <c r="E80" s="11" t="s">
        <v>15</v>
      </c>
      <c r="F80" s="11" t="s">
        <v>72</v>
      </c>
      <c r="G80" s="12">
        <v>36</v>
      </c>
      <c r="H80" s="13">
        <f>G80+G81</f>
        <v>68</v>
      </c>
      <c r="I80" s="15" t="s">
        <v>157</v>
      </c>
      <c r="J80" s="12">
        <v>90</v>
      </c>
      <c r="K80" s="12" t="s">
        <v>18</v>
      </c>
      <c r="L80" s="7" t="s">
        <v>103</v>
      </c>
    </row>
    <row r="81" spans="1:12" ht="45" x14ac:dyDescent="0.25">
      <c r="A81" s="10"/>
      <c r="B81" s="10" t="s">
        <v>200</v>
      </c>
      <c r="C81" s="10" t="s">
        <v>202</v>
      </c>
      <c r="D81" s="10" t="s">
        <v>14</v>
      </c>
      <c r="E81" s="11" t="s">
        <v>15</v>
      </c>
      <c r="F81" s="23" t="s">
        <v>203</v>
      </c>
      <c r="G81" s="12">
        <v>32</v>
      </c>
      <c r="H81" s="14"/>
      <c r="I81" s="15" t="s">
        <v>157</v>
      </c>
      <c r="J81" s="12">
        <v>50</v>
      </c>
      <c r="K81" s="12" t="s">
        <v>18</v>
      </c>
      <c r="L81" s="7">
        <f>36+32</f>
        <v>68</v>
      </c>
    </row>
    <row r="82" spans="1:12" ht="45" x14ac:dyDescent="0.25">
      <c r="A82" s="10">
        <v>56</v>
      </c>
      <c r="B82" s="10" t="s">
        <v>204</v>
      </c>
      <c r="C82" s="10" t="s">
        <v>20</v>
      </c>
      <c r="D82" s="10" t="s">
        <v>14</v>
      </c>
      <c r="E82" s="11" t="s">
        <v>15</v>
      </c>
      <c r="F82" s="11" t="s">
        <v>72</v>
      </c>
      <c r="G82" s="12">
        <v>12</v>
      </c>
      <c r="H82" s="12">
        <f>G82</f>
        <v>12</v>
      </c>
      <c r="I82" s="15" t="s">
        <v>89</v>
      </c>
      <c r="J82" s="12">
        <v>30</v>
      </c>
      <c r="K82" s="12" t="s">
        <v>18</v>
      </c>
      <c r="L82" s="7">
        <v>0</v>
      </c>
    </row>
    <row r="83" spans="1:12" ht="45" x14ac:dyDescent="0.25">
      <c r="A83" s="10">
        <v>57</v>
      </c>
      <c r="B83" s="10" t="s">
        <v>205</v>
      </c>
      <c r="C83" s="10" t="s">
        <v>206</v>
      </c>
      <c r="D83" s="10" t="s">
        <v>14</v>
      </c>
      <c r="E83" s="11" t="s">
        <v>15</v>
      </c>
      <c r="F83" s="11" t="s">
        <v>207</v>
      </c>
      <c r="G83" s="12">
        <v>11</v>
      </c>
      <c r="H83" s="12">
        <f t="shared" ref="H83:H87" si="5">G83</f>
        <v>11</v>
      </c>
      <c r="I83" s="15" t="s">
        <v>157</v>
      </c>
      <c r="J83" s="12">
        <v>30</v>
      </c>
      <c r="K83" s="12" t="s">
        <v>18</v>
      </c>
      <c r="L83" s="12">
        <v>0</v>
      </c>
    </row>
    <row r="84" spans="1:12" ht="45" x14ac:dyDescent="0.25">
      <c r="A84" s="10">
        <v>58</v>
      </c>
      <c r="B84" s="10" t="s">
        <v>208</v>
      </c>
      <c r="C84" s="10" t="s">
        <v>209</v>
      </c>
      <c r="D84" s="10" t="s">
        <v>14</v>
      </c>
      <c r="E84" s="11" t="s">
        <v>15</v>
      </c>
      <c r="F84" s="11" t="s">
        <v>169</v>
      </c>
      <c r="G84" s="12">
        <v>9</v>
      </c>
      <c r="H84" s="12">
        <f t="shared" si="5"/>
        <v>9</v>
      </c>
      <c r="I84" s="12" t="s">
        <v>210</v>
      </c>
      <c r="J84" s="12">
        <v>24</v>
      </c>
      <c r="K84" s="12" t="s">
        <v>18</v>
      </c>
      <c r="L84" s="12">
        <v>0</v>
      </c>
    </row>
    <row r="85" spans="1:12" ht="45" x14ac:dyDescent="0.25">
      <c r="A85" s="10">
        <v>59</v>
      </c>
      <c r="B85" s="10" t="s">
        <v>211</v>
      </c>
      <c r="C85" s="10" t="s">
        <v>75</v>
      </c>
      <c r="D85" s="10" t="s">
        <v>14</v>
      </c>
      <c r="E85" s="11" t="s">
        <v>15</v>
      </c>
      <c r="F85" s="11" t="s">
        <v>35</v>
      </c>
      <c r="G85" s="12">
        <v>6</v>
      </c>
      <c r="H85" s="12">
        <f t="shared" si="5"/>
        <v>6</v>
      </c>
      <c r="I85" s="15" t="s">
        <v>52</v>
      </c>
      <c r="J85" s="12">
        <v>15</v>
      </c>
      <c r="K85" s="12" t="s">
        <v>18</v>
      </c>
      <c r="L85" s="7">
        <v>0</v>
      </c>
    </row>
    <row r="86" spans="1:12" ht="45" x14ac:dyDescent="0.25">
      <c r="A86" s="10">
        <v>60</v>
      </c>
      <c r="B86" s="10" t="s">
        <v>212</v>
      </c>
      <c r="C86" s="10" t="s">
        <v>213</v>
      </c>
      <c r="D86" s="10" t="s">
        <v>14</v>
      </c>
      <c r="E86" s="11" t="s">
        <v>15</v>
      </c>
      <c r="F86" s="11" t="s">
        <v>35</v>
      </c>
      <c r="G86" s="12">
        <v>33</v>
      </c>
      <c r="H86" s="12">
        <f t="shared" si="5"/>
        <v>33</v>
      </c>
      <c r="I86" s="15" t="s">
        <v>195</v>
      </c>
      <c r="J86" s="12">
        <v>92.4</v>
      </c>
      <c r="K86" s="12" t="s">
        <v>18</v>
      </c>
      <c r="L86" s="7">
        <v>0</v>
      </c>
    </row>
    <row r="87" spans="1:12" ht="45" x14ac:dyDescent="0.25">
      <c r="A87" s="10">
        <v>61</v>
      </c>
      <c r="B87" s="10" t="s">
        <v>214</v>
      </c>
      <c r="C87" s="10" t="s">
        <v>215</v>
      </c>
      <c r="D87" s="10" t="s">
        <v>14</v>
      </c>
      <c r="E87" s="11" t="s">
        <v>15</v>
      </c>
      <c r="F87" s="11" t="s">
        <v>35</v>
      </c>
      <c r="G87" s="12">
        <v>4</v>
      </c>
      <c r="H87" s="12">
        <f t="shared" si="5"/>
        <v>4</v>
      </c>
      <c r="I87" s="15" t="s">
        <v>52</v>
      </c>
      <c r="J87" s="12">
        <v>10</v>
      </c>
      <c r="K87" s="12" t="s">
        <v>18</v>
      </c>
      <c r="L87" s="7">
        <v>0</v>
      </c>
    </row>
    <row r="88" spans="1:12" ht="45" x14ac:dyDescent="0.25">
      <c r="A88" s="10">
        <v>62</v>
      </c>
      <c r="B88" s="10" t="s">
        <v>216</v>
      </c>
      <c r="C88" s="10" t="s">
        <v>217</v>
      </c>
      <c r="D88" s="10" t="s">
        <v>14</v>
      </c>
      <c r="E88" s="11" t="s">
        <v>15</v>
      </c>
      <c r="F88" s="11" t="s">
        <v>35</v>
      </c>
      <c r="G88" s="12">
        <v>21.5</v>
      </c>
      <c r="H88" s="13">
        <f>G88+G89</f>
        <v>45.5</v>
      </c>
      <c r="I88" s="15" t="s">
        <v>58</v>
      </c>
      <c r="J88" s="12">
        <v>60</v>
      </c>
      <c r="K88" s="12" t="s">
        <v>18</v>
      </c>
      <c r="L88" s="7" t="s">
        <v>103</v>
      </c>
    </row>
    <row r="89" spans="1:12" ht="45" x14ac:dyDescent="0.25">
      <c r="A89" s="10"/>
      <c r="B89" s="10" t="s">
        <v>216</v>
      </c>
      <c r="C89" s="10" t="s">
        <v>217</v>
      </c>
      <c r="D89" s="10"/>
      <c r="E89" s="11" t="s">
        <v>15</v>
      </c>
      <c r="F89" s="11" t="s">
        <v>33</v>
      </c>
      <c r="G89" s="12">
        <v>24</v>
      </c>
      <c r="H89" s="14"/>
      <c r="I89" s="15" t="s">
        <v>34</v>
      </c>
      <c r="J89" s="12">
        <v>60</v>
      </c>
      <c r="K89" s="12" t="s">
        <v>18</v>
      </c>
      <c r="L89" s="7">
        <f>21.5+24</f>
        <v>45.5</v>
      </c>
    </row>
    <row r="90" spans="1:12" ht="45" x14ac:dyDescent="0.25">
      <c r="A90" s="10">
        <v>63</v>
      </c>
      <c r="B90" s="10" t="s">
        <v>218</v>
      </c>
      <c r="C90" s="10" t="s">
        <v>219</v>
      </c>
      <c r="D90" s="10" t="s">
        <v>14</v>
      </c>
      <c r="E90" s="11" t="s">
        <v>15</v>
      </c>
      <c r="F90" s="11" t="s">
        <v>220</v>
      </c>
      <c r="G90" s="12">
        <v>5</v>
      </c>
      <c r="H90" s="12">
        <f>G90</f>
        <v>5</v>
      </c>
      <c r="I90" s="12" t="s">
        <v>30</v>
      </c>
      <c r="J90" s="12">
        <v>13.2</v>
      </c>
      <c r="K90" s="12" t="s">
        <v>18</v>
      </c>
      <c r="L90" s="12"/>
    </row>
    <row r="91" spans="1:12" ht="45" x14ac:dyDescent="0.25">
      <c r="A91" s="10">
        <v>64</v>
      </c>
      <c r="B91" s="10" t="s">
        <v>221</v>
      </c>
      <c r="C91" s="10" t="s">
        <v>142</v>
      </c>
      <c r="D91" s="10" t="s">
        <v>14</v>
      </c>
      <c r="E91" s="11" t="s">
        <v>15</v>
      </c>
      <c r="F91" s="11" t="s">
        <v>222</v>
      </c>
      <c r="G91" s="12">
        <v>13</v>
      </c>
      <c r="H91" s="12">
        <f t="shared" ref="H91:H93" si="6">G91</f>
        <v>13</v>
      </c>
      <c r="I91" s="12" t="s">
        <v>30</v>
      </c>
      <c r="J91" s="12">
        <v>37.799999999999997</v>
      </c>
      <c r="K91" s="12" t="s">
        <v>18</v>
      </c>
      <c r="L91" s="12"/>
    </row>
    <row r="92" spans="1:12" ht="45" x14ac:dyDescent="0.25">
      <c r="A92" s="10">
        <v>65</v>
      </c>
      <c r="B92" s="10" t="s">
        <v>223</v>
      </c>
      <c r="C92" s="10" t="s">
        <v>224</v>
      </c>
      <c r="D92" s="10" t="s">
        <v>14</v>
      </c>
      <c r="E92" s="11" t="s">
        <v>15</v>
      </c>
      <c r="F92" s="11" t="s">
        <v>84</v>
      </c>
      <c r="G92" s="12">
        <v>20</v>
      </c>
      <c r="H92" s="12">
        <f t="shared" si="6"/>
        <v>20</v>
      </c>
      <c r="I92" s="12" t="s">
        <v>30</v>
      </c>
      <c r="J92" s="12">
        <v>51.8</v>
      </c>
      <c r="K92" s="12" t="s">
        <v>18</v>
      </c>
      <c r="L92" s="12">
        <v>0</v>
      </c>
    </row>
    <row r="93" spans="1:12" ht="45" x14ac:dyDescent="0.25">
      <c r="A93" s="10">
        <v>66</v>
      </c>
      <c r="B93" s="10" t="s">
        <v>225</v>
      </c>
      <c r="C93" s="10" t="s">
        <v>51</v>
      </c>
      <c r="D93" s="10" t="s">
        <v>14</v>
      </c>
      <c r="E93" s="11" t="s">
        <v>15</v>
      </c>
      <c r="F93" s="11" t="s">
        <v>207</v>
      </c>
      <c r="G93" s="12">
        <v>14</v>
      </c>
      <c r="H93" s="12">
        <f t="shared" si="6"/>
        <v>14</v>
      </c>
      <c r="I93" s="12" t="s">
        <v>131</v>
      </c>
      <c r="J93" s="12">
        <v>40</v>
      </c>
      <c r="K93" s="12" t="s">
        <v>18</v>
      </c>
      <c r="L93" s="12">
        <v>0</v>
      </c>
    </row>
    <row r="94" spans="1:12" ht="45" x14ac:dyDescent="0.25">
      <c r="A94" s="10">
        <v>67</v>
      </c>
      <c r="B94" s="10" t="s">
        <v>226</v>
      </c>
      <c r="C94" s="10" t="s">
        <v>227</v>
      </c>
      <c r="D94" s="10" t="s">
        <v>14</v>
      </c>
      <c r="E94" s="11" t="s">
        <v>15</v>
      </c>
      <c r="F94" s="11" t="s">
        <v>228</v>
      </c>
      <c r="G94" s="12">
        <v>6</v>
      </c>
      <c r="H94" s="13">
        <f>G94+G95</f>
        <v>12</v>
      </c>
      <c r="I94" s="12" t="s">
        <v>43</v>
      </c>
      <c r="J94" s="12">
        <v>15</v>
      </c>
      <c r="K94" s="12" t="s">
        <v>18</v>
      </c>
      <c r="L94" s="12">
        <f>6+12</f>
        <v>18</v>
      </c>
    </row>
    <row r="95" spans="1:12" ht="45" x14ac:dyDescent="0.25">
      <c r="A95" s="10"/>
      <c r="B95" s="10" t="s">
        <v>229</v>
      </c>
      <c r="C95" s="10" t="s">
        <v>227</v>
      </c>
      <c r="D95" s="10" t="s">
        <v>14</v>
      </c>
      <c r="E95" s="11" t="s">
        <v>230</v>
      </c>
      <c r="F95" s="11" t="s">
        <v>231</v>
      </c>
      <c r="G95" s="12">
        <v>6</v>
      </c>
      <c r="H95" s="14"/>
      <c r="I95" s="12" t="s">
        <v>43</v>
      </c>
      <c r="J95" s="12">
        <v>15</v>
      </c>
      <c r="K95" s="12" t="s">
        <v>18</v>
      </c>
      <c r="L95" s="12"/>
    </row>
    <row r="96" spans="1:12" ht="45" x14ac:dyDescent="0.25">
      <c r="A96" s="10">
        <v>68</v>
      </c>
      <c r="B96" s="10" t="s">
        <v>232</v>
      </c>
      <c r="C96" s="10" t="s">
        <v>233</v>
      </c>
      <c r="D96" s="10" t="s">
        <v>14</v>
      </c>
      <c r="E96" s="11" t="s">
        <v>15</v>
      </c>
      <c r="F96" s="11" t="s">
        <v>234</v>
      </c>
      <c r="G96" s="12">
        <v>23</v>
      </c>
      <c r="H96" s="12">
        <f>G96</f>
        <v>23</v>
      </c>
      <c r="I96" s="12" t="s">
        <v>30</v>
      </c>
      <c r="J96" s="12">
        <v>66</v>
      </c>
      <c r="K96" s="12" t="s">
        <v>18</v>
      </c>
      <c r="L96" s="12">
        <v>0</v>
      </c>
    </row>
    <row r="97" spans="1:12" ht="45" x14ac:dyDescent="0.25">
      <c r="A97" s="10">
        <v>69</v>
      </c>
      <c r="B97" s="10" t="s">
        <v>235</v>
      </c>
      <c r="C97" s="10" t="s">
        <v>236</v>
      </c>
      <c r="D97" s="10" t="s">
        <v>14</v>
      </c>
      <c r="E97" s="11" t="s">
        <v>15</v>
      </c>
      <c r="F97" s="11" t="s">
        <v>96</v>
      </c>
      <c r="G97" s="12">
        <v>8</v>
      </c>
      <c r="H97" s="12">
        <f t="shared" ref="H97:H101" si="7">G97</f>
        <v>8</v>
      </c>
      <c r="I97" s="12" t="s">
        <v>30</v>
      </c>
      <c r="J97" s="12">
        <v>22</v>
      </c>
      <c r="K97" s="12" t="s">
        <v>18</v>
      </c>
      <c r="L97" s="12"/>
    </row>
    <row r="98" spans="1:12" ht="45" x14ac:dyDescent="0.25">
      <c r="A98" s="10">
        <v>70</v>
      </c>
      <c r="B98" s="10" t="s">
        <v>237</v>
      </c>
      <c r="C98" s="10" t="s">
        <v>238</v>
      </c>
      <c r="D98" s="10" t="s">
        <v>14</v>
      </c>
      <c r="E98" s="11" t="s">
        <v>15</v>
      </c>
      <c r="F98" s="11" t="s">
        <v>169</v>
      </c>
      <c r="G98" s="12">
        <v>9</v>
      </c>
      <c r="H98" s="12">
        <f t="shared" si="7"/>
        <v>9</v>
      </c>
      <c r="I98" s="12" t="s">
        <v>170</v>
      </c>
      <c r="J98" s="12">
        <v>24</v>
      </c>
      <c r="K98" s="12" t="s">
        <v>18</v>
      </c>
      <c r="L98" s="12">
        <v>0</v>
      </c>
    </row>
    <row r="99" spans="1:12" ht="45" x14ac:dyDescent="0.25">
      <c r="A99" s="10">
        <v>71</v>
      </c>
      <c r="B99" s="10" t="s">
        <v>239</v>
      </c>
      <c r="C99" s="10" t="s">
        <v>240</v>
      </c>
      <c r="D99" s="10" t="s">
        <v>14</v>
      </c>
      <c r="E99" s="11" t="s">
        <v>15</v>
      </c>
      <c r="F99" s="11" t="s">
        <v>241</v>
      </c>
      <c r="G99" s="12">
        <v>28</v>
      </c>
      <c r="H99" s="12">
        <f t="shared" si="7"/>
        <v>28</v>
      </c>
      <c r="I99" s="15" t="s">
        <v>242</v>
      </c>
      <c r="J99" s="12">
        <v>70</v>
      </c>
      <c r="K99" s="12" t="s">
        <v>18</v>
      </c>
      <c r="L99" s="7">
        <v>0</v>
      </c>
    </row>
    <row r="100" spans="1:12" ht="45" x14ac:dyDescent="0.25">
      <c r="A100" s="10">
        <v>72</v>
      </c>
      <c r="B100" s="10" t="s">
        <v>243</v>
      </c>
      <c r="C100" s="10" t="s">
        <v>244</v>
      </c>
      <c r="D100" s="10" t="s">
        <v>14</v>
      </c>
      <c r="E100" s="11" t="s">
        <v>15</v>
      </c>
      <c r="F100" s="11" t="s">
        <v>169</v>
      </c>
      <c r="G100" s="12">
        <v>9</v>
      </c>
      <c r="H100" s="12">
        <f t="shared" si="7"/>
        <v>9</v>
      </c>
      <c r="I100" s="12" t="s">
        <v>170</v>
      </c>
      <c r="J100" s="12">
        <v>24</v>
      </c>
      <c r="K100" s="12" t="s">
        <v>18</v>
      </c>
      <c r="L100" s="12">
        <v>0</v>
      </c>
    </row>
    <row r="101" spans="1:12" ht="45" x14ac:dyDescent="0.25">
      <c r="A101" s="10">
        <v>73</v>
      </c>
      <c r="B101" s="10" t="s">
        <v>245</v>
      </c>
      <c r="C101" s="10" t="s">
        <v>246</v>
      </c>
      <c r="D101" s="10" t="s">
        <v>14</v>
      </c>
      <c r="E101" s="11" t="s">
        <v>15</v>
      </c>
      <c r="F101" s="11" t="s">
        <v>33</v>
      </c>
      <c r="G101" s="12">
        <v>12</v>
      </c>
      <c r="H101" s="12">
        <f t="shared" si="7"/>
        <v>12</v>
      </c>
      <c r="I101" s="12" t="s">
        <v>247</v>
      </c>
      <c r="J101" s="12">
        <v>30</v>
      </c>
      <c r="K101" s="12" t="s">
        <v>18</v>
      </c>
      <c r="L101" s="7">
        <v>0</v>
      </c>
    </row>
    <row r="102" spans="1:12" ht="45" x14ac:dyDescent="0.25">
      <c r="A102" s="10">
        <v>74</v>
      </c>
      <c r="B102" s="10" t="s">
        <v>248</v>
      </c>
      <c r="C102" s="10" t="s">
        <v>249</v>
      </c>
      <c r="D102" s="10" t="s">
        <v>14</v>
      </c>
      <c r="E102" s="11" t="s">
        <v>15</v>
      </c>
      <c r="F102" s="11" t="s">
        <v>35</v>
      </c>
      <c r="G102" s="12">
        <v>33</v>
      </c>
      <c r="H102" s="13">
        <f>G102+G103</f>
        <v>53</v>
      </c>
      <c r="I102" s="15" t="s">
        <v>250</v>
      </c>
      <c r="J102" s="12">
        <v>92.4</v>
      </c>
      <c r="K102" s="12" t="s">
        <v>18</v>
      </c>
      <c r="L102" s="7" t="s">
        <v>103</v>
      </c>
    </row>
    <row r="103" spans="1:12" ht="45" x14ac:dyDescent="0.25">
      <c r="A103" s="10"/>
      <c r="B103" s="10" t="s">
        <v>248</v>
      </c>
      <c r="C103" s="10" t="s">
        <v>249</v>
      </c>
      <c r="D103" s="10" t="s">
        <v>14</v>
      </c>
      <c r="E103" s="11" t="s">
        <v>15</v>
      </c>
      <c r="F103" s="11" t="s">
        <v>251</v>
      </c>
      <c r="G103" s="12">
        <v>20</v>
      </c>
      <c r="H103" s="14"/>
      <c r="I103" s="15" t="s">
        <v>109</v>
      </c>
      <c r="J103" s="12">
        <v>50</v>
      </c>
      <c r="K103" s="12" t="s">
        <v>18</v>
      </c>
      <c r="L103" s="7">
        <f>33+20</f>
        <v>53</v>
      </c>
    </row>
    <row r="104" spans="1:12" ht="45" x14ac:dyDescent="0.25">
      <c r="A104" s="10">
        <v>75</v>
      </c>
      <c r="B104" s="10" t="s">
        <v>252</v>
      </c>
      <c r="C104" s="10" t="s">
        <v>253</v>
      </c>
      <c r="D104" s="10" t="s">
        <v>14</v>
      </c>
      <c r="E104" s="11" t="s">
        <v>15</v>
      </c>
      <c r="F104" s="11" t="s">
        <v>169</v>
      </c>
      <c r="G104" s="12">
        <v>9</v>
      </c>
      <c r="H104" s="12">
        <f>G104</f>
        <v>9</v>
      </c>
      <c r="I104" s="15" t="s">
        <v>254</v>
      </c>
      <c r="J104" s="12">
        <v>24</v>
      </c>
      <c r="K104" s="12" t="s">
        <v>18</v>
      </c>
      <c r="L104" s="12">
        <v>0</v>
      </c>
    </row>
    <row r="105" spans="1:12" ht="45" x14ac:dyDescent="0.25">
      <c r="A105" s="10">
        <v>76</v>
      </c>
      <c r="B105" s="10" t="s">
        <v>255</v>
      </c>
      <c r="C105" s="10" t="s">
        <v>179</v>
      </c>
      <c r="D105" s="10" t="s">
        <v>14</v>
      </c>
      <c r="E105" s="11" t="s">
        <v>15</v>
      </c>
      <c r="F105" s="11" t="s">
        <v>169</v>
      </c>
      <c r="G105" s="12">
        <v>9</v>
      </c>
      <c r="H105" s="12">
        <f t="shared" ref="H105:H122" si="8">G105</f>
        <v>9</v>
      </c>
      <c r="I105" s="12" t="s">
        <v>170</v>
      </c>
      <c r="J105" s="12">
        <v>24</v>
      </c>
      <c r="K105" s="12" t="s">
        <v>18</v>
      </c>
      <c r="L105" s="12">
        <v>0</v>
      </c>
    </row>
    <row r="106" spans="1:12" ht="45" x14ac:dyDescent="0.25">
      <c r="A106" s="10">
        <v>77</v>
      </c>
      <c r="B106" s="10" t="s">
        <v>256</v>
      </c>
      <c r="C106" s="10" t="s">
        <v>227</v>
      </c>
      <c r="D106" s="10" t="s">
        <v>14</v>
      </c>
      <c r="E106" s="11" t="s">
        <v>15</v>
      </c>
      <c r="F106" s="11" t="s">
        <v>187</v>
      </c>
      <c r="G106" s="12">
        <v>16</v>
      </c>
      <c r="H106" s="12">
        <f t="shared" si="8"/>
        <v>16</v>
      </c>
      <c r="I106" s="12" t="s">
        <v>30</v>
      </c>
      <c r="J106" s="12">
        <v>46.4</v>
      </c>
      <c r="K106" s="12" t="s">
        <v>18</v>
      </c>
      <c r="L106" s="12">
        <v>0</v>
      </c>
    </row>
    <row r="107" spans="1:12" ht="45" x14ac:dyDescent="0.25">
      <c r="A107" s="10">
        <v>78</v>
      </c>
      <c r="B107" s="10" t="s">
        <v>257</v>
      </c>
      <c r="C107" s="10" t="s">
        <v>249</v>
      </c>
      <c r="D107" s="10" t="s">
        <v>14</v>
      </c>
      <c r="E107" s="11" t="s">
        <v>15</v>
      </c>
      <c r="F107" s="11" t="s">
        <v>35</v>
      </c>
      <c r="G107" s="12">
        <v>6</v>
      </c>
      <c r="H107" s="12">
        <f t="shared" si="8"/>
        <v>6</v>
      </c>
      <c r="I107" s="15" t="s">
        <v>52</v>
      </c>
      <c r="J107" s="12">
        <v>15</v>
      </c>
      <c r="K107" s="12" t="s">
        <v>18</v>
      </c>
      <c r="L107" s="7">
        <v>0</v>
      </c>
    </row>
    <row r="108" spans="1:12" ht="45" x14ac:dyDescent="0.25">
      <c r="A108" s="10">
        <v>79</v>
      </c>
      <c r="B108" s="10" t="s">
        <v>258</v>
      </c>
      <c r="C108" s="10" t="s">
        <v>38</v>
      </c>
      <c r="D108" s="10" t="s">
        <v>259</v>
      </c>
      <c r="E108" s="11" t="s">
        <v>15</v>
      </c>
      <c r="F108" s="11" t="s">
        <v>260</v>
      </c>
      <c r="G108" s="12">
        <v>11</v>
      </c>
      <c r="H108" s="12">
        <f t="shared" si="8"/>
        <v>11</v>
      </c>
      <c r="I108" s="12" t="s">
        <v>22</v>
      </c>
      <c r="J108" s="12">
        <v>30.8</v>
      </c>
      <c r="K108" s="12" t="s">
        <v>18</v>
      </c>
      <c r="L108" s="7">
        <v>0</v>
      </c>
    </row>
    <row r="109" spans="1:12" ht="45" x14ac:dyDescent="0.25">
      <c r="A109" s="10">
        <v>80</v>
      </c>
      <c r="B109" s="10" t="s">
        <v>261</v>
      </c>
      <c r="C109" s="10" t="s">
        <v>262</v>
      </c>
      <c r="D109" s="10" t="s">
        <v>14</v>
      </c>
      <c r="E109" s="11" t="s">
        <v>15</v>
      </c>
      <c r="F109" s="11" t="s">
        <v>21</v>
      </c>
      <c r="G109" s="12">
        <v>11</v>
      </c>
      <c r="H109" s="12">
        <f t="shared" si="8"/>
        <v>11</v>
      </c>
      <c r="I109" s="15" t="s">
        <v>263</v>
      </c>
      <c r="J109" s="12">
        <v>30.8</v>
      </c>
      <c r="K109" s="12" t="s">
        <v>18</v>
      </c>
      <c r="L109" s="7">
        <v>0</v>
      </c>
    </row>
    <row r="110" spans="1:12" ht="45" x14ac:dyDescent="0.25">
      <c r="A110" s="10">
        <v>81</v>
      </c>
      <c r="B110" s="10" t="s">
        <v>264</v>
      </c>
      <c r="C110" s="10" t="s">
        <v>38</v>
      </c>
      <c r="D110" s="10" t="s">
        <v>14</v>
      </c>
      <c r="E110" s="11" t="s">
        <v>15</v>
      </c>
      <c r="F110" s="11" t="s">
        <v>265</v>
      </c>
      <c r="G110" s="12">
        <v>6</v>
      </c>
      <c r="H110" s="12">
        <f t="shared" si="8"/>
        <v>6</v>
      </c>
      <c r="I110" s="12" t="s">
        <v>30</v>
      </c>
      <c r="J110" s="12">
        <v>16</v>
      </c>
      <c r="K110" s="12" t="s">
        <v>18</v>
      </c>
      <c r="L110" s="12"/>
    </row>
    <row r="111" spans="1:12" ht="45" x14ac:dyDescent="0.25">
      <c r="A111" s="10">
        <v>82</v>
      </c>
      <c r="B111" s="10" t="s">
        <v>266</v>
      </c>
      <c r="C111" s="10" t="s">
        <v>227</v>
      </c>
      <c r="D111" s="10" t="s">
        <v>14</v>
      </c>
      <c r="E111" s="11" t="s">
        <v>15</v>
      </c>
      <c r="F111" s="11" t="s">
        <v>35</v>
      </c>
      <c r="G111" s="12">
        <v>6</v>
      </c>
      <c r="H111" s="12">
        <f t="shared" si="8"/>
        <v>6</v>
      </c>
      <c r="I111" s="15" t="s">
        <v>52</v>
      </c>
      <c r="J111" s="12">
        <v>15</v>
      </c>
      <c r="K111" s="12" t="s">
        <v>18</v>
      </c>
      <c r="L111" s="7">
        <v>0</v>
      </c>
    </row>
    <row r="112" spans="1:12" ht="45" x14ac:dyDescent="0.25">
      <c r="A112" s="10">
        <v>83</v>
      </c>
      <c r="B112" s="10" t="s">
        <v>267</v>
      </c>
      <c r="C112" s="10" t="s">
        <v>172</v>
      </c>
      <c r="D112" s="10" t="s">
        <v>14</v>
      </c>
      <c r="E112" s="11" t="s">
        <v>15</v>
      </c>
      <c r="F112" s="11" t="s">
        <v>35</v>
      </c>
      <c r="G112" s="12">
        <v>10</v>
      </c>
      <c r="H112" s="12">
        <f t="shared" si="8"/>
        <v>10</v>
      </c>
      <c r="I112" s="15" t="s">
        <v>52</v>
      </c>
      <c r="J112" s="12">
        <v>25</v>
      </c>
      <c r="K112" s="12" t="s">
        <v>18</v>
      </c>
      <c r="L112" s="7">
        <v>0</v>
      </c>
    </row>
    <row r="113" spans="1:12" ht="45" x14ac:dyDescent="0.25">
      <c r="A113" s="10">
        <v>84</v>
      </c>
      <c r="B113" s="10" t="s">
        <v>268</v>
      </c>
      <c r="C113" s="10" t="s">
        <v>269</v>
      </c>
      <c r="D113" s="10" t="s">
        <v>14</v>
      </c>
      <c r="E113" s="11" t="s">
        <v>15</v>
      </c>
      <c r="F113" s="11" t="s">
        <v>270</v>
      </c>
      <c r="G113" s="12">
        <v>27</v>
      </c>
      <c r="H113" s="12">
        <f t="shared" si="8"/>
        <v>27</v>
      </c>
      <c r="I113" s="12" t="s">
        <v>30</v>
      </c>
      <c r="J113" s="12">
        <v>79.2</v>
      </c>
      <c r="K113" s="12" t="s">
        <v>18</v>
      </c>
      <c r="L113" s="12">
        <v>0</v>
      </c>
    </row>
    <row r="114" spans="1:12" ht="45" x14ac:dyDescent="0.25">
      <c r="A114" s="10">
        <v>85</v>
      </c>
      <c r="B114" s="10" t="s">
        <v>271</v>
      </c>
      <c r="C114" s="10" t="s">
        <v>272</v>
      </c>
      <c r="D114" s="10" t="s">
        <v>14</v>
      </c>
      <c r="E114" s="11" t="s">
        <v>15</v>
      </c>
      <c r="F114" s="11" t="s">
        <v>273</v>
      </c>
      <c r="G114" s="12">
        <v>69</v>
      </c>
      <c r="H114" s="12">
        <f t="shared" si="8"/>
        <v>69</v>
      </c>
      <c r="I114" s="15" t="s">
        <v>274</v>
      </c>
      <c r="J114" s="12">
        <v>200</v>
      </c>
      <c r="K114" s="12" t="s">
        <v>18</v>
      </c>
      <c r="L114" s="12">
        <v>0</v>
      </c>
    </row>
    <row r="115" spans="1:12" ht="45" x14ac:dyDescent="0.25">
      <c r="A115" s="10">
        <v>86</v>
      </c>
      <c r="B115" s="10" t="s">
        <v>275</v>
      </c>
      <c r="C115" s="10" t="s">
        <v>276</v>
      </c>
      <c r="D115" s="10" t="s">
        <v>14</v>
      </c>
      <c r="E115" s="11" t="s">
        <v>15</v>
      </c>
      <c r="F115" s="11" t="s">
        <v>187</v>
      </c>
      <c r="G115" s="12">
        <v>8</v>
      </c>
      <c r="H115" s="12">
        <f t="shared" si="8"/>
        <v>8</v>
      </c>
      <c r="I115" s="12" t="s">
        <v>30</v>
      </c>
      <c r="J115" s="12">
        <v>23.2</v>
      </c>
      <c r="K115" s="12" t="s">
        <v>18</v>
      </c>
      <c r="L115" s="12">
        <v>0</v>
      </c>
    </row>
    <row r="116" spans="1:12" ht="45" x14ac:dyDescent="0.25">
      <c r="A116" s="10">
        <v>87</v>
      </c>
      <c r="B116" s="10" t="s">
        <v>277</v>
      </c>
      <c r="C116" s="10" t="s">
        <v>278</v>
      </c>
      <c r="D116" s="10" t="s">
        <v>14</v>
      </c>
      <c r="E116" s="11" t="s">
        <v>15</v>
      </c>
      <c r="F116" s="11" t="s">
        <v>40</v>
      </c>
      <c r="G116" s="12">
        <v>20</v>
      </c>
      <c r="H116" s="12">
        <f t="shared" si="8"/>
        <v>20</v>
      </c>
      <c r="I116" s="15" t="s">
        <v>109</v>
      </c>
      <c r="J116" s="12">
        <v>50</v>
      </c>
      <c r="K116" s="12" t="s">
        <v>18</v>
      </c>
      <c r="L116" s="7">
        <v>0</v>
      </c>
    </row>
    <row r="117" spans="1:12" ht="45" x14ac:dyDescent="0.25">
      <c r="A117" s="10">
        <v>88</v>
      </c>
      <c r="B117" s="10" t="s">
        <v>279</v>
      </c>
      <c r="C117" s="10" t="s">
        <v>280</v>
      </c>
      <c r="D117" s="10" t="s">
        <v>14</v>
      </c>
      <c r="E117" s="11" t="s">
        <v>15</v>
      </c>
      <c r="F117" s="11" t="s">
        <v>35</v>
      </c>
      <c r="G117" s="12">
        <v>8</v>
      </c>
      <c r="H117" s="12">
        <f t="shared" si="8"/>
        <v>8</v>
      </c>
      <c r="I117" s="15" t="s">
        <v>52</v>
      </c>
      <c r="J117" s="12">
        <v>20</v>
      </c>
      <c r="K117" s="12" t="s">
        <v>18</v>
      </c>
      <c r="L117" s="7">
        <v>0</v>
      </c>
    </row>
    <row r="118" spans="1:12" ht="45" x14ac:dyDescent="0.25">
      <c r="A118" s="10">
        <v>89</v>
      </c>
      <c r="B118" s="10" t="s">
        <v>281</v>
      </c>
      <c r="C118" s="10" t="s">
        <v>282</v>
      </c>
      <c r="D118" s="10" t="s">
        <v>14</v>
      </c>
      <c r="E118" s="11" t="s">
        <v>15</v>
      </c>
      <c r="F118" s="11" t="s">
        <v>283</v>
      </c>
      <c r="G118" s="12">
        <v>7</v>
      </c>
      <c r="H118" s="12">
        <f t="shared" si="8"/>
        <v>7</v>
      </c>
      <c r="I118" s="12" t="s">
        <v>30</v>
      </c>
      <c r="J118" s="12">
        <v>20</v>
      </c>
      <c r="K118" s="12" t="s">
        <v>18</v>
      </c>
      <c r="L118" s="12"/>
    </row>
    <row r="119" spans="1:12" ht="45" x14ac:dyDescent="0.25">
      <c r="A119" s="10">
        <v>90</v>
      </c>
      <c r="B119" s="10" t="s">
        <v>284</v>
      </c>
      <c r="C119" s="10" t="s">
        <v>172</v>
      </c>
      <c r="D119" s="10" t="s">
        <v>14</v>
      </c>
      <c r="E119" s="11" t="s">
        <v>15</v>
      </c>
      <c r="F119" s="11" t="s">
        <v>285</v>
      </c>
      <c r="G119" s="12">
        <v>5</v>
      </c>
      <c r="H119" s="12">
        <f t="shared" si="8"/>
        <v>5</v>
      </c>
      <c r="I119" s="12" t="s">
        <v>30</v>
      </c>
      <c r="J119" s="12">
        <v>14.4</v>
      </c>
      <c r="K119" s="12" t="s">
        <v>18</v>
      </c>
      <c r="L119" s="12"/>
    </row>
    <row r="120" spans="1:12" ht="45" x14ac:dyDescent="0.25">
      <c r="A120" s="10">
        <v>91</v>
      </c>
      <c r="B120" s="10" t="s">
        <v>286</v>
      </c>
      <c r="C120" s="10" t="s">
        <v>101</v>
      </c>
      <c r="D120" s="10" t="s">
        <v>14</v>
      </c>
      <c r="E120" s="11" t="s">
        <v>15</v>
      </c>
      <c r="F120" s="11" t="s">
        <v>72</v>
      </c>
      <c r="G120" s="12">
        <v>12.5</v>
      </c>
      <c r="H120" s="12">
        <f t="shared" si="8"/>
        <v>12.5</v>
      </c>
      <c r="I120" s="15" t="s">
        <v>34</v>
      </c>
      <c r="J120" s="12">
        <v>35</v>
      </c>
      <c r="K120" s="12" t="s">
        <v>18</v>
      </c>
      <c r="L120" s="7">
        <v>0</v>
      </c>
    </row>
    <row r="121" spans="1:12" ht="45" x14ac:dyDescent="0.25">
      <c r="A121" s="10">
        <v>92</v>
      </c>
      <c r="B121" s="10" t="s">
        <v>287</v>
      </c>
      <c r="C121" s="10" t="s">
        <v>288</v>
      </c>
      <c r="D121" s="10" t="s">
        <v>14</v>
      </c>
      <c r="E121" s="11" t="s">
        <v>15</v>
      </c>
      <c r="F121" s="11" t="s">
        <v>72</v>
      </c>
      <c r="G121" s="12">
        <v>14</v>
      </c>
      <c r="H121" s="12">
        <f t="shared" si="8"/>
        <v>14</v>
      </c>
      <c r="I121" s="12" t="s">
        <v>131</v>
      </c>
      <c r="J121" s="12">
        <v>39</v>
      </c>
      <c r="K121" s="12" t="s">
        <v>18</v>
      </c>
      <c r="L121" s="7">
        <v>0</v>
      </c>
    </row>
    <row r="122" spans="1:12" ht="45" x14ac:dyDescent="0.25">
      <c r="A122" s="10">
        <v>93</v>
      </c>
      <c r="B122" s="10" t="s">
        <v>289</v>
      </c>
      <c r="C122" s="10" t="s">
        <v>217</v>
      </c>
      <c r="D122" s="10" t="s">
        <v>14</v>
      </c>
      <c r="E122" s="11" t="s">
        <v>15</v>
      </c>
      <c r="F122" s="11" t="s">
        <v>40</v>
      </c>
      <c r="G122" s="12">
        <v>20</v>
      </c>
      <c r="H122" s="12">
        <f t="shared" si="8"/>
        <v>20</v>
      </c>
      <c r="I122" s="15" t="s">
        <v>109</v>
      </c>
      <c r="J122" s="12">
        <v>50</v>
      </c>
      <c r="K122" s="12" t="s">
        <v>18</v>
      </c>
      <c r="L122" s="7">
        <v>0</v>
      </c>
    </row>
    <row r="123" spans="1:12" ht="45" x14ac:dyDescent="0.25">
      <c r="A123" s="10">
        <v>94</v>
      </c>
      <c r="B123" s="10" t="s">
        <v>290</v>
      </c>
      <c r="C123" s="10" t="s">
        <v>83</v>
      </c>
      <c r="D123" s="10" t="s">
        <v>14</v>
      </c>
      <c r="E123" s="11" t="s">
        <v>15</v>
      </c>
      <c r="F123" s="11" t="s">
        <v>156</v>
      </c>
      <c r="G123" s="12">
        <v>11</v>
      </c>
      <c r="H123" s="13">
        <f>G123+G124+G125+G126</f>
        <v>35.4</v>
      </c>
      <c r="I123" s="12" t="s">
        <v>30</v>
      </c>
      <c r="J123" s="12">
        <v>29.7</v>
      </c>
      <c r="K123" s="12" t="s">
        <v>18</v>
      </c>
      <c r="L123" s="12"/>
    </row>
    <row r="124" spans="1:12" ht="45" x14ac:dyDescent="0.25">
      <c r="A124" s="10"/>
      <c r="B124" s="10" t="s">
        <v>290</v>
      </c>
      <c r="C124" s="10" t="s">
        <v>83</v>
      </c>
      <c r="D124" s="10" t="s">
        <v>14</v>
      </c>
      <c r="E124" s="11" t="s">
        <v>15</v>
      </c>
      <c r="F124" s="11" t="s">
        <v>291</v>
      </c>
      <c r="G124" s="12">
        <v>14</v>
      </c>
      <c r="H124" s="16"/>
      <c r="I124" s="12" t="s">
        <v>30</v>
      </c>
      <c r="J124" s="12">
        <v>41.4</v>
      </c>
      <c r="K124" s="12" t="s">
        <v>18</v>
      </c>
      <c r="L124" s="12"/>
    </row>
    <row r="125" spans="1:12" ht="45" x14ac:dyDescent="0.25">
      <c r="A125" s="10"/>
      <c r="B125" s="10" t="s">
        <v>290</v>
      </c>
      <c r="C125" s="10" t="s">
        <v>83</v>
      </c>
      <c r="D125" s="10" t="s">
        <v>14</v>
      </c>
      <c r="E125" s="11" t="s">
        <v>15</v>
      </c>
      <c r="F125" s="11" t="s">
        <v>292</v>
      </c>
      <c r="G125" s="12">
        <v>5</v>
      </c>
      <c r="H125" s="16"/>
      <c r="I125" s="12" t="s">
        <v>30</v>
      </c>
      <c r="J125" s="12">
        <v>12.04</v>
      </c>
      <c r="K125" s="12" t="s">
        <v>18</v>
      </c>
      <c r="L125" s="12">
        <v>0</v>
      </c>
    </row>
    <row r="126" spans="1:12" ht="45" x14ac:dyDescent="0.25">
      <c r="A126" s="10"/>
      <c r="B126" s="10" t="s">
        <v>290</v>
      </c>
      <c r="C126" s="10" t="s">
        <v>83</v>
      </c>
      <c r="D126" s="10" t="s">
        <v>14</v>
      </c>
      <c r="E126" s="11" t="s">
        <v>15</v>
      </c>
      <c r="F126" s="11" t="s">
        <v>293</v>
      </c>
      <c r="G126" s="12">
        <v>5.4</v>
      </c>
      <c r="H126" s="14"/>
      <c r="I126" s="12" t="s">
        <v>43</v>
      </c>
      <c r="J126" s="12"/>
      <c r="K126" s="12" t="s">
        <v>18</v>
      </c>
      <c r="L126" s="12" t="s">
        <v>294</v>
      </c>
    </row>
    <row r="127" spans="1:12" ht="45" x14ac:dyDescent="0.25">
      <c r="A127" s="10">
        <v>95</v>
      </c>
      <c r="B127" s="10" t="s">
        <v>295</v>
      </c>
      <c r="C127" s="10" t="s">
        <v>296</v>
      </c>
      <c r="D127" s="10" t="s">
        <v>14</v>
      </c>
      <c r="E127" s="11" t="s">
        <v>15</v>
      </c>
      <c r="F127" s="11" t="s">
        <v>35</v>
      </c>
      <c r="G127" s="12">
        <v>6</v>
      </c>
      <c r="H127" s="12">
        <f>G127</f>
        <v>6</v>
      </c>
      <c r="I127" s="15" t="s">
        <v>52</v>
      </c>
      <c r="J127" s="12">
        <v>15</v>
      </c>
      <c r="K127" s="12" t="s">
        <v>18</v>
      </c>
      <c r="L127" s="7">
        <v>0</v>
      </c>
    </row>
    <row r="128" spans="1:12" ht="45" x14ac:dyDescent="0.25">
      <c r="A128" s="10">
        <v>96</v>
      </c>
      <c r="B128" s="10" t="s">
        <v>297</v>
      </c>
      <c r="C128" s="10" t="s">
        <v>202</v>
      </c>
      <c r="D128" s="10" t="s">
        <v>14</v>
      </c>
      <c r="E128" s="11" t="s">
        <v>15</v>
      </c>
      <c r="F128" s="11" t="s">
        <v>35</v>
      </c>
      <c r="G128" s="12">
        <v>8</v>
      </c>
      <c r="H128" s="12">
        <f t="shared" ref="H128:H130" si="9">G128</f>
        <v>8</v>
      </c>
      <c r="I128" s="15" t="s">
        <v>52</v>
      </c>
      <c r="J128" s="12">
        <v>20</v>
      </c>
      <c r="K128" s="12" t="s">
        <v>18</v>
      </c>
      <c r="L128" s="7">
        <v>0</v>
      </c>
    </row>
    <row r="129" spans="1:12" ht="45" x14ac:dyDescent="0.25">
      <c r="A129" s="10">
        <v>97</v>
      </c>
      <c r="B129" s="10" t="s">
        <v>298</v>
      </c>
      <c r="C129" s="10" t="s">
        <v>129</v>
      </c>
      <c r="D129" s="10" t="s">
        <v>14</v>
      </c>
      <c r="E129" s="11" t="s">
        <v>15</v>
      </c>
      <c r="F129" s="11" t="s">
        <v>187</v>
      </c>
      <c r="G129" s="12">
        <v>61</v>
      </c>
      <c r="H129" s="12">
        <f t="shared" si="9"/>
        <v>61</v>
      </c>
      <c r="I129" s="15" t="s">
        <v>157</v>
      </c>
      <c r="J129" s="12">
        <v>180</v>
      </c>
      <c r="K129" s="12" t="s">
        <v>18</v>
      </c>
      <c r="L129" s="12">
        <v>0</v>
      </c>
    </row>
    <row r="130" spans="1:12" ht="45" x14ac:dyDescent="0.25">
      <c r="A130" s="10">
        <v>98</v>
      </c>
      <c r="B130" s="10" t="s">
        <v>299</v>
      </c>
      <c r="C130" s="10" t="s">
        <v>300</v>
      </c>
      <c r="D130" s="10" t="s">
        <v>14</v>
      </c>
      <c r="E130" s="11" t="s">
        <v>15</v>
      </c>
      <c r="F130" s="11" t="s">
        <v>35</v>
      </c>
      <c r="G130" s="12">
        <v>20</v>
      </c>
      <c r="H130" s="12">
        <f t="shared" si="9"/>
        <v>20</v>
      </c>
      <c r="I130" s="15" t="s">
        <v>301</v>
      </c>
      <c r="J130" s="12">
        <v>50</v>
      </c>
      <c r="K130" s="12" t="s">
        <v>18</v>
      </c>
      <c r="L130" s="7">
        <v>0</v>
      </c>
    </row>
    <row r="131" spans="1:12" ht="45" x14ac:dyDescent="0.25">
      <c r="A131" s="10">
        <v>99</v>
      </c>
      <c r="B131" s="10" t="s">
        <v>302</v>
      </c>
      <c r="C131" s="10" t="s">
        <v>303</v>
      </c>
      <c r="D131" s="10" t="s">
        <v>14</v>
      </c>
      <c r="E131" s="11" t="s">
        <v>15</v>
      </c>
      <c r="F131" s="11" t="s">
        <v>130</v>
      </c>
      <c r="G131" s="12">
        <v>7</v>
      </c>
      <c r="H131" s="13">
        <f>G131+G132+G133</f>
        <v>21</v>
      </c>
      <c r="I131" s="12" t="s">
        <v>304</v>
      </c>
      <c r="J131" s="12">
        <v>20</v>
      </c>
      <c r="K131" s="12" t="s">
        <v>18</v>
      </c>
      <c r="L131" s="12"/>
    </row>
    <row r="132" spans="1:12" ht="45" x14ac:dyDescent="0.25">
      <c r="A132" s="10"/>
      <c r="B132" s="10" t="s">
        <v>302</v>
      </c>
      <c r="C132" s="10" t="s">
        <v>303</v>
      </c>
      <c r="D132" s="10" t="s">
        <v>14</v>
      </c>
      <c r="E132" s="11" t="s">
        <v>15</v>
      </c>
      <c r="F132" s="11" t="s">
        <v>132</v>
      </c>
      <c r="G132" s="12">
        <v>7</v>
      </c>
      <c r="H132" s="16"/>
      <c r="I132" s="12" t="s">
        <v>305</v>
      </c>
      <c r="J132" s="12">
        <v>20</v>
      </c>
      <c r="K132" s="12" t="s">
        <v>18</v>
      </c>
      <c r="L132" s="12"/>
    </row>
    <row r="133" spans="1:12" ht="45" x14ac:dyDescent="0.25">
      <c r="A133" s="10"/>
      <c r="B133" s="10" t="s">
        <v>302</v>
      </c>
      <c r="C133" s="10" t="s">
        <v>303</v>
      </c>
      <c r="D133" s="10" t="s">
        <v>14</v>
      </c>
      <c r="E133" s="11" t="s">
        <v>15</v>
      </c>
      <c r="F133" s="11" t="s">
        <v>133</v>
      </c>
      <c r="G133" s="12">
        <v>7</v>
      </c>
      <c r="H133" s="14"/>
      <c r="I133" s="12" t="s">
        <v>73</v>
      </c>
      <c r="J133" s="12">
        <v>20</v>
      </c>
      <c r="K133" s="12" t="s">
        <v>18</v>
      </c>
      <c r="L133" s="12"/>
    </row>
    <row r="134" spans="1:12" ht="45" x14ac:dyDescent="0.25">
      <c r="A134" s="10">
        <v>100</v>
      </c>
      <c r="B134" s="10" t="s">
        <v>306</v>
      </c>
      <c r="C134" s="10" t="s">
        <v>307</v>
      </c>
      <c r="D134" s="10" t="s">
        <v>14</v>
      </c>
      <c r="E134" s="11" t="s">
        <v>15</v>
      </c>
      <c r="F134" s="11" t="s">
        <v>308</v>
      </c>
      <c r="G134" s="12">
        <v>3</v>
      </c>
      <c r="H134" s="12">
        <f>G134</f>
        <v>3</v>
      </c>
      <c r="I134" s="12" t="s">
        <v>30</v>
      </c>
      <c r="J134" s="12">
        <v>6.6</v>
      </c>
      <c r="K134" s="12" t="s">
        <v>18</v>
      </c>
      <c r="L134" s="12"/>
    </row>
    <row r="135" spans="1:12" ht="45" x14ac:dyDescent="0.25">
      <c r="A135" s="10">
        <v>101</v>
      </c>
      <c r="B135" s="10" t="s">
        <v>309</v>
      </c>
      <c r="C135" s="10" t="s">
        <v>310</v>
      </c>
      <c r="D135" s="10" t="s">
        <v>14</v>
      </c>
      <c r="E135" s="11" t="s">
        <v>15</v>
      </c>
      <c r="F135" s="11" t="s">
        <v>311</v>
      </c>
      <c r="G135" s="12">
        <v>28</v>
      </c>
      <c r="H135" s="13">
        <f>G135+G136</f>
        <v>48</v>
      </c>
      <c r="I135" s="15" t="s">
        <v>312</v>
      </c>
      <c r="J135" s="12">
        <v>80</v>
      </c>
      <c r="K135" s="12" t="s">
        <v>18</v>
      </c>
      <c r="L135" s="12">
        <f>G135+G136</f>
        <v>48</v>
      </c>
    </row>
    <row r="136" spans="1:12" ht="60" x14ac:dyDescent="0.25">
      <c r="A136" s="10"/>
      <c r="B136" s="10" t="s">
        <v>309</v>
      </c>
      <c r="C136" s="10" t="s">
        <v>310</v>
      </c>
      <c r="D136" s="10" t="s">
        <v>14</v>
      </c>
      <c r="E136" s="11" t="s">
        <v>15</v>
      </c>
      <c r="F136" s="11" t="s">
        <v>313</v>
      </c>
      <c r="G136" s="12">
        <v>20</v>
      </c>
      <c r="H136" s="14"/>
      <c r="I136" s="15" t="s">
        <v>48</v>
      </c>
      <c r="J136" s="12">
        <v>58</v>
      </c>
      <c r="K136" s="12" t="s">
        <v>18</v>
      </c>
      <c r="L136" s="12">
        <v>0</v>
      </c>
    </row>
    <row r="137" spans="1:12" ht="45" x14ac:dyDescent="0.25">
      <c r="A137" s="10">
        <v>102</v>
      </c>
      <c r="B137" s="10" t="s">
        <v>314</v>
      </c>
      <c r="C137" s="10" t="s">
        <v>315</v>
      </c>
      <c r="D137" s="10" t="s">
        <v>14</v>
      </c>
      <c r="E137" s="11" t="s">
        <v>15</v>
      </c>
      <c r="F137" s="11" t="s">
        <v>35</v>
      </c>
      <c r="G137" s="12">
        <v>4</v>
      </c>
      <c r="H137" s="12">
        <f>G137</f>
        <v>4</v>
      </c>
      <c r="I137" s="15" t="s">
        <v>52</v>
      </c>
      <c r="J137" s="12">
        <v>10</v>
      </c>
      <c r="K137" s="12" t="s">
        <v>18</v>
      </c>
      <c r="L137" s="7">
        <v>0</v>
      </c>
    </row>
    <row r="138" spans="1:12" ht="45" x14ac:dyDescent="0.25">
      <c r="A138" s="10">
        <v>103</v>
      </c>
      <c r="B138" s="10" t="s">
        <v>316</v>
      </c>
      <c r="C138" s="10" t="s">
        <v>236</v>
      </c>
      <c r="D138" s="10" t="s">
        <v>14</v>
      </c>
      <c r="E138" s="11" t="s">
        <v>15</v>
      </c>
      <c r="F138" s="11" t="s">
        <v>40</v>
      </c>
      <c r="G138" s="12">
        <v>22</v>
      </c>
      <c r="H138" s="12">
        <f t="shared" ref="H138:H142" si="10">G138</f>
        <v>22</v>
      </c>
      <c r="I138" s="15" t="s">
        <v>148</v>
      </c>
      <c r="J138" s="12">
        <v>61.6</v>
      </c>
      <c r="K138" s="12" t="s">
        <v>18</v>
      </c>
      <c r="L138" s="7">
        <v>0</v>
      </c>
    </row>
    <row r="139" spans="1:12" ht="45" x14ac:dyDescent="0.25">
      <c r="A139" s="10">
        <v>104</v>
      </c>
      <c r="B139" s="10" t="s">
        <v>317</v>
      </c>
      <c r="C139" s="10" t="s">
        <v>87</v>
      </c>
      <c r="D139" s="10" t="s">
        <v>14</v>
      </c>
      <c r="E139" s="11" t="s">
        <v>15</v>
      </c>
      <c r="F139" s="11" t="s">
        <v>169</v>
      </c>
      <c r="G139" s="12">
        <v>9</v>
      </c>
      <c r="H139" s="12">
        <f t="shared" si="10"/>
        <v>9</v>
      </c>
      <c r="I139" s="12" t="s">
        <v>318</v>
      </c>
      <c r="J139" s="12">
        <v>24</v>
      </c>
      <c r="K139" s="12" t="s">
        <v>18</v>
      </c>
      <c r="L139" s="12">
        <v>0</v>
      </c>
    </row>
    <row r="140" spans="1:12" ht="45" x14ac:dyDescent="0.25">
      <c r="A140" s="10">
        <v>105</v>
      </c>
      <c r="B140" s="10" t="s">
        <v>319</v>
      </c>
      <c r="C140" s="10" t="s">
        <v>320</v>
      </c>
      <c r="D140" s="10" t="s">
        <v>14</v>
      </c>
      <c r="E140" s="11" t="s">
        <v>15</v>
      </c>
      <c r="F140" s="11" t="s">
        <v>187</v>
      </c>
      <c r="G140" s="12">
        <v>12</v>
      </c>
      <c r="H140" s="12">
        <f t="shared" si="10"/>
        <v>12</v>
      </c>
      <c r="I140" s="12" t="s">
        <v>30</v>
      </c>
      <c r="J140" s="12">
        <v>34.799999999999997</v>
      </c>
      <c r="K140" s="12" t="s">
        <v>18</v>
      </c>
      <c r="L140" s="12">
        <v>0</v>
      </c>
    </row>
    <row r="141" spans="1:12" s="27" customFormat="1" ht="38.25" x14ac:dyDescent="0.25">
      <c r="A141" s="24">
        <v>106</v>
      </c>
      <c r="B141" s="24" t="s">
        <v>321</v>
      </c>
      <c r="C141" s="24" t="s">
        <v>322</v>
      </c>
      <c r="D141" s="24" t="s">
        <v>14</v>
      </c>
      <c r="E141" s="25" t="s">
        <v>15</v>
      </c>
      <c r="F141" s="25" t="s">
        <v>323</v>
      </c>
      <c r="G141" s="26">
        <v>5</v>
      </c>
      <c r="H141" s="12">
        <f t="shared" si="10"/>
        <v>5</v>
      </c>
      <c r="I141" s="26" t="s">
        <v>30</v>
      </c>
      <c r="J141" s="26">
        <v>13.2</v>
      </c>
      <c r="K141" s="26" t="s">
        <v>18</v>
      </c>
      <c r="L141" s="26"/>
    </row>
    <row r="142" spans="1:12" ht="45" x14ac:dyDescent="0.25">
      <c r="A142" s="10">
        <v>107</v>
      </c>
      <c r="B142" s="10" t="s">
        <v>324</v>
      </c>
      <c r="C142" s="10" t="s">
        <v>46</v>
      </c>
      <c r="D142" s="10" t="s">
        <v>14</v>
      </c>
      <c r="E142" s="11" t="s">
        <v>15</v>
      </c>
      <c r="F142" s="11" t="s">
        <v>207</v>
      </c>
      <c r="G142" s="12">
        <v>11</v>
      </c>
      <c r="H142" s="12">
        <f t="shared" si="10"/>
        <v>11</v>
      </c>
      <c r="I142" s="15" t="s">
        <v>157</v>
      </c>
      <c r="J142" s="12">
        <v>30</v>
      </c>
      <c r="K142" s="12" t="s">
        <v>18</v>
      </c>
      <c r="L142" s="12">
        <v>0</v>
      </c>
    </row>
    <row r="143" spans="1:12" ht="45" x14ac:dyDescent="0.25">
      <c r="A143" s="10">
        <v>108</v>
      </c>
      <c r="B143" s="10" t="s">
        <v>325</v>
      </c>
      <c r="C143" s="10" t="s">
        <v>179</v>
      </c>
      <c r="D143" s="10" t="s">
        <v>14</v>
      </c>
      <c r="E143" s="11" t="s">
        <v>15</v>
      </c>
      <c r="F143" s="11" t="s">
        <v>130</v>
      </c>
      <c r="G143" s="12">
        <v>31</v>
      </c>
      <c r="H143" s="13">
        <f>G143+G144+G145+G146+G147+G148+G149+G150+G151</f>
        <v>122</v>
      </c>
      <c r="I143" s="12" t="s">
        <v>43</v>
      </c>
      <c r="J143" s="12" t="s">
        <v>326</v>
      </c>
      <c r="K143" s="12" t="s">
        <v>18</v>
      </c>
      <c r="L143" s="12"/>
    </row>
    <row r="144" spans="1:12" ht="45" x14ac:dyDescent="0.25">
      <c r="A144" s="10"/>
      <c r="B144" s="10" t="s">
        <v>325</v>
      </c>
      <c r="C144" s="10" t="s">
        <v>179</v>
      </c>
      <c r="D144" s="10" t="s">
        <v>14</v>
      </c>
      <c r="E144" s="11" t="s">
        <v>15</v>
      </c>
      <c r="F144" s="11" t="s">
        <v>327</v>
      </c>
      <c r="G144" s="12">
        <v>10</v>
      </c>
      <c r="H144" s="16"/>
      <c r="I144" s="12" t="s">
        <v>43</v>
      </c>
      <c r="J144" s="12">
        <v>30</v>
      </c>
      <c r="K144" s="12" t="s">
        <v>18</v>
      </c>
      <c r="L144" s="12"/>
    </row>
    <row r="145" spans="1:12" ht="45" x14ac:dyDescent="0.25">
      <c r="A145" s="10"/>
      <c r="B145" s="10" t="s">
        <v>325</v>
      </c>
      <c r="C145" s="10" t="s">
        <v>179</v>
      </c>
      <c r="D145" s="10" t="s">
        <v>14</v>
      </c>
      <c r="E145" s="11" t="s">
        <v>15</v>
      </c>
      <c r="F145" s="11" t="s">
        <v>328</v>
      </c>
      <c r="G145" s="12">
        <v>4</v>
      </c>
      <c r="H145" s="16"/>
      <c r="I145" s="12" t="s">
        <v>30</v>
      </c>
      <c r="J145" s="12">
        <v>10.199999999999999</v>
      </c>
      <c r="K145" s="12" t="s">
        <v>18</v>
      </c>
      <c r="L145" s="12"/>
    </row>
    <row r="146" spans="1:12" ht="45" x14ac:dyDescent="0.25">
      <c r="A146" s="10"/>
      <c r="B146" s="10" t="s">
        <v>325</v>
      </c>
      <c r="C146" s="10" t="s">
        <v>179</v>
      </c>
      <c r="D146" s="10" t="s">
        <v>14</v>
      </c>
      <c r="E146" s="11" t="s">
        <v>15</v>
      </c>
      <c r="F146" s="11" t="s">
        <v>329</v>
      </c>
      <c r="G146" s="12">
        <v>5</v>
      </c>
      <c r="H146" s="16"/>
      <c r="I146" s="12" t="s">
        <v>43</v>
      </c>
      <c r="J146" s="12">
        <v>13</v>
      </c>
      <c r="K146" s="12" t="s">
        <v>18</v>
      </c>
      <c r="L146" s="12"/>
    </row>
    <row r="147" spans="1:12" ht="45" x14ac:dyDescent="0.25">
      <c r="A147" s="10"/>
      <c r="B147" s="10" t="s">
        <v>325</v>
      </c>
      <c r="C147" s="10" t="s">
        <v>179</v>
      </c>
      <c r="D147" s="10" t="s">
        <v>14</v>
      </c>
      <c r="E147" s="11" t="s">
        <v>15</v>
      </c>
      <c r="F147" s="11" t="s">
        <v>132</v>
      </c>
      <c r="G147" s="12">
        <v>31</v>
      </c>
      <c r="H147" s="16"/>
      <c r="I147" s="12" t="s">
        <v>43</v>
      </c>
      <c r="J147" s="12">
        <v>90</v>
      </c>
      <c r="K147" s="12" t="s">
        <v>18</v>
      </c>
      <c r="L147" s="12"/>
    </row>
    <row r="148" spans="1:12" ht="45" x14ac:dyDescent="0.25">
      <c r="A148" s="10"/>
      <c r="B148" s="10" t="s">
        <v>325</v>
      </c>
      <c r="C148" s="10" t="s">
        <v>179</v>
      </c>
      <c r="D148" s="10" t="s">
        <v>14</v>
      </c>
      <c r="E148" s="11" t="s">
        <v>15</v>
      </c>
      <c r="F148" s="11" t="s">
        <v>133</v>
      </c>
      <c r="G148" s="12">
        <v>17</v>
      </c>
      <c r="H148" s="16"/>
      <c r="I148" s="12" t="s">
        <v>43</v>
      </c>
      <c r="J148" s="12">
        <v>90</v>
      </c>
      <c r="K148" s="12" t="s">
        <v>18</v>
      </c>
      <c r="L148" s="12"/>
    </row>
    <row r="149" spans="1:12" ht="45" x14ac:dyDescent="0.25">
      <c r="A149" s="10"/>
      <c r="B149" s="10" t="s">
        <v>325</v>
      </c>
      <c r="C149" s="10" t="s">
        <v>179</v>
      </c>
      <c r="D149" s="10" t="s">
        <v>14</v>
      </c>
      <c r="E149" s="11" t="s">
        <v>15</v>
      </c>
      <c r="F149" s="11" t="s">
        <v>330</v>
      </c>
      <c r="G149" s="12">
        <v>4</v>
      </c>
      <c r="H149" s="16"/>
      <c r="I149" s="12" t="s">
        <v>43</v>
      </c>
      <c r="J149" s="12">
        <v>10</v>
      </c>
      <c r="K149" s="12" t="s">
        <v>18</v>
      </c>
      <c r="L149" s="12"/>
    </row>
    <row r="150" spans="1:12" ht="45" x14ac:dyDescent="0.25">
      <c r="A150" s="10"/>
      <c r="B150" s="10" t="s">
        <v>325</v>
      </c>
      <c r="C150" s="10" t="s">
        <v>179</v>
      </c>
      <c r="D150" s="10" t="s">
        <v>331</v>
      </c>
      <c r="E150" s="11" t="s">
        <v>15</v>
      </c>
      <c r="F150" s="11" t="s">
        <v>332</v>
      </c>
      <c r="G150" s="12">
        <v>16</v>
      </c>
      <c r="H150" s="16"/>
      <c r="I150" s="12" t="s">
        <v>43</v>
      </c>
      <c r="J150" s="12">
        <v>45</v>
      </c>
      <c r="K150" s="12" t="s">
        <v>18</v>
      </c>
      <c r="L150" s="12"/>
    </row>
    <row r="151" spans="1:12" ht="45" x14ac:dyDescent="0.25">
      <c r="A151" s="10"/>
      <c r="B151" s="10" t="s">
        <v>325</v>
      </c>
      <c r="C151" s="10" t="s">
        <v>179</v>
      </c>
      <c r="D151" s="10" t="s">
        <v>14</v>
      </c>
      <c r="E151" s="11" t="s">
        <v>15</v>
      </c>
      <c r="F151" s="11" t="s">
        <v>333</v>
      </c>
      <c r="G151" s="12">
        <v>4</v>
      </c>
      <c r="H151" s="14"/>
      <c r="I151" s="12" t="s">
        <v>43</v>
      </c>
      <c r="J151" s="12">
        <v>10</v>
      </c>
      <c r="K151" s="12" t="s">
        <v>18</v>
      </c>
      <c r="L151" s="12"/>
    </row>
    <row r="152" spans="1:12" ht="45" x14ac:dyDescent="0.25">
      <c r="A152" s="10">
        <v>109</v>
      </c>
      <c r="B152" s="10" t="s">
        <v>334</v>
      </c>
      <c r="C152" s="10" t="s">
        <v>335</v>
      </c>
      <c r="D152" s="10" t="s">
        <v>14</v>
      </c>
      <c r="E152" s="11" t="s">
        <v>15</v>
      </c>
      <c r="F152" s="11" t="s">
        <v>35</v>
      </c>
      <c r="G152" s="12">
        <v>32</v>
      </c>
      <c r="H152" s="13">
        <f>G152+G153+G154+G155+G156</f>
        <v>69</v>
      </c>
      <c r="I152" s="12" t="s">
        <v>39</v>
      </c>
      <c r="J152" s="12">
        <v>80</v>
      </c>
      <c r="K152" s="12" t="s">
        <v>18</v>
      </c>
      <c r="L152" s="7" t="s">
        <v>103</v>
      </c>
    </row>
    <row r="153" spans="1:12" ht="45" x14ac:dyDescent="0.25">
      <c r="A153" s="10"/>
      <c r="B153" s="10" t="s">
        <v>334</v>
      </c>
      <c r="C153" s="10" t="s">
        <v>335</v>
      </c>
      <c r="D153" s="10" t="s">
        <v>14</v>
      </c>
      <c r="E153" s="11" t="s">
        <v>15</v>
      </c>
      <c r="F153" s="11" t="s">
        <v>336</v>
      </c>
      <c r="G153" s="12">
        <v>7</v>
      </c>
      <c r="H153" s="16"/>
      <c r="I153" s="12" t="s">
        <v>30</v>
      </c>
      <c r="J153" s="12">
        <v>19.8</v>
      </c>
      <c r="K153" s="12" t="s">
        <v>18</v>
      </c>
      <c r="L153" s="7"/>
    </row>
    <row r="154" spans="1:12" ht="45" x14ac:dyDescent="0.25">
      <c r="A154" s="10"/>
      <c r="B154" s="10" t="s">
        <v>334</v>
      </c>
      <c r="C154" s="10" t="s">
        <v>335</v>
      </c>
      <c r="D154" s="10" t="s">
        <v>14</v>
      </c>
      <c r="E154" s="11" t="s">
        <v>15</v>
      </c>
      <c r="F154" s="11" t="s">
        <v>337</v>
      </c>
      <c r="G154" s="12">
        <v>11</v>
      </c>
      <c r="H154" s="16"/>
      <c r="I154" s="12" t="s">
        <v>43</v>
      </c>
      <c r="J154" s="12">
        <v>30</v>
      </c>
      <c r="K154" s="12" t="s">
        <v>18</v>
      </c>
      <c r="L154" s="7"/>
    </row>
    <row r="155" spans="1:12" ht="45" x14ac:dyDescent="0.25">
      <c r="A155" s="10"/>
      <c r="B155" s="10" t="s">
        <v>334</v>
      </c>
      <c r="C155" s="10" t="s">
        <v>335</v>
      </c>
      <c r="D155" s="10" t="s">
        <v>14</v>
      </c>
      <c r="E155" s="11" t="s">
        <v>15</v>
      </c>
      <c r="F155" s="11" t="s">
        <v>338</v>
      </c>
      <c r="G155" s="12">
        <v>7</v>
      </c>
      <c r="H155" s="16"/>
      <c r="I155" s="12" t="s">
        <v>30</v>
      </c>
      <c r="J155" s="12">
        <v>18</v>
      </c>
      <c r="K155" s="12" t="s">
        <v>18</v>
      </c>
      <c r="L155" s="7"/>
    </row>
    <row r="156" spans="1:12" ht="45" x14ac:dyDescent="0.25">
      <c r="A156" s="10"/>
      <c r="B156" s="10" t="s">
        <v>334</v>
      </c>
      <c r="C156" s="10" t="s">
        <v>335</v>
      </c>
      <c r="D156" s="10" t="s">
        <v>14</v>
      </c>
      <c r="E156" s="11" t="s">
        <v>15</v>
      </c>
      <c r="F156" s="11" t="s">
        <v>338</v>
      </c>
      <c r="G156" s="12">
        <v>12</v>
      </c>
      <c r="H156" s="14"/>
      <c r="I156" s="12" t="s">
        <v>43</v>
      </c>
      <c r="J156" s="12">
        <v>33</v>
      </c>
      <c r="K156" s="12" t="s">
        <v>18</v>
      </c>
      <c r="L156" s="7"/>
    </row>
    <row r="157" spans="1:12" ht="45" x14ac:dyDescent="0.25">
      <c r="A157" s="10">
        <v>110</v>
      </c>
      <c r="B157" s="10" t="s">
        <v>339</v>
      </c>
      <c r="C157" s="10" t="s">
        <v>340</v>
      </c>
      <c r="D157" s="10" t="s">
        <v>14</v>
      </c>
      <c r="E157" s="11" t="s">
        <v>15</v>
      </c>
      <c r="F157" s="11" t="s">
        <v>341</v>
      </c>
      <c r="G157" s="12">
        <v>11</v>
      </c>
      <c r="H157" s="12">
        <f>G157</f>
        <v>11</v>
      </c>
      <c r="I157" s="12" t="s">
        <v>119</v>
      </c>
      <c r="J157" s="12">
        <v>30.8</v>
      </c>
      <c r="K157" s="12" t="s">
        <v>18</v>
      </c>
      <c r="L157" s="12"/>
    </row>
    <row r="158" spans="1:12" ht="45" x14ac:dyDescent="0.25">
      <c r="A158" s="10">
        <v>111</v>
      </c>
      <c r="B158" s="10" t="s">
        <v>342</v>
      </c>
      <c r="C158" s="10" t="s">
        <v>179</v>
      </c>
      <c r="D158" s="10" t="s">
        <v>14</v>
      </c>
      <c r="E158" s="11" t="s">
        <v>15</v>
      </c>
      <c r="F158" s="11" t="s">
        <v>343</v>
      </c>
      <c r="G158" s="12">
        <v>4</v>
      </c>
      <c r="H158" s="12">
        <f t="shared" ref="H158:H165" si="11">G158</f>
        <v>4</v>
      </c>
      <c r="I158" s="12" t="s">
        <v>30</v>
      </c>
      <c r="J158" s="12">
        <v>11</v>
      </c>
      <c r="K158" s="12" t="s">
        <v>18</v>
      </c>
      <c r="L158" s="12"/>
    </row>
    <row r="159" spans="1:12" ht="45" x14ac:dyDescent="0.25">
      <c r="A159" s="10">
        <v>112</v>
      </c>
      <c r="B159" s="10" t="s">
        <v>344</v>
      </c>
      <c r="C159" s="10" t="s">
        <v>345</v>
      </c>
      <c r="D159" s="10" t="s">
        <v>14</v>
      </c>
      <c r="E159" s="11" t="s">
        <v>15</v>
      </c>
      <c r="F159" s="11" t="s">
        <v>35</v>
      </c>
      <c r="G159" s="12">
        <v>6</v>
      </c>
      <c r="H159" s="12">
        <f t="shared" si="11"/>
        <v>6</v>
      </c>
      <c r="I159" s="15" t="s">
        <v>346</v>
      </c>
      <c r="J159" s="12" t="s">
        <v>347</v>
      </c>
      <c r="K159" s="12" t="s">
        <v>18</v>
      </c>
      <c r="L159" s="7">
        <v>0</v>
      </c>
    </row>
    <row r="160" spans="1:12" ht="45" x14ac:dyDescent="0.25">
      <c r="A160" s="10">
        <v>113</v>
      </c>
      <c r="B160" s="10" t="s">
        <v>348</v>
      </c>
      <c r="C160" s="10" t="s">
        <v>38</v>
      </c>
      <c r="D160" s="10" t="s">
        <v>14</v>
      </c>
      <c r="E160" s="11" t="s">
        <v>15</v>
      </c>
      <c r="F160" s="11" t="s">
        <v>349</v>
      </c>
      <c r="G160" s="12">
        <v>6</v>
      </c>
      <c r="H160" s="12">
        <f t="shared" si="11"/>
        <v>6</v>
      </c>
      <c r="I160" s="12" t="s">
        <v>30</v>
      </c>
      <c r="J160" s="12">
        <v>6</v>
      </c>
      <c r="K160" s="12" t="s">
        <v>18</v>
      </c>
      <c r="L160" s="12"/>
    </row>
    <row r="161" spans="1:12" ht="45" x14ac:dyDescent="0.25">
      <c r="A161" s="10">
        <v>114</v>
      </c>
      <c r="B161" s="10" t="s">
        <v>350</v>
      </c>
      <c r="C161" s="10" t="s">
        <v>351</v>
      </c>
      <c r="D161" s="10" t="s">
        <v>14</v>
      </c>
      <c r="E161" s="11" t="s">
        <v>15</v>
      </c>
      <c r="F161" s="11" t="s">
        <v>352</v>
      </c>
      <c r="G161" s="12">
        <v>5</v>
      </c>
      <c r="H161" s="12">
        <f t="shared" si="11"/>
        <v>5</v>
      </c>
      <c r="I161" s="12" t="s">
        <v>30</v>
      </c>
      <c r="J161" s="12">
        <v>13.2</v>
      </c>
      <c r="K161" s="12" t="s">
        <v>18</v>
      </c>
      <c r="L161" s="12"/>
    </row>
    <row r="162" spans="1:12" ht="45" x14ac:dyDescent="0.25">
      <c r="A162" s="10">
        <v>115</v>
      </c>
      <c r="B162" s="10" t="s">
        <v>353</v>
      </c>
      <c r="C162" s="10" t="s">
        <v>354</v>
      </c>
      <c r="D162" s="10" t="s">
        <v>14</v>
      </c>
      <c r="E162" s="11" t="s">
        <v>15</v>
      </c>
      <c r="F162" s="11" t="s">
        <v>35</v>
      </c>
      <c r="G162" s="15">
        <v>18.5</v>
      </c>
      <c r="H162" s="12">
        <f t="shared" si="11"/>
        <v>18.5</v>
      </c>
      <c r="I162" s="15" t="s">
        <v>58</v>
      </c>
      <c r="J162" s="12">
        <v>52</v>
      </c>
      <c r="K162" s="12" t="s">
        <v>18</v>
      </c>
      <c r="L162" s="7">
        <v>0</v>
      </c>
    </row>
    <row r="163" spans="1:12" ht="45" x14ac:dyDescent="0.25">
      <c r="A163" s="10">
        <v>116</v>
      </c>
      <c r="B163" s="10" t="s">
        <v>355</v>
      </c>
      <c r="C163" s="10" t="s">
        <v>356</v>
      </c>
      <c r="D163" s="10" t="s">
        <v>14</v>
      </c>
      <c r="E163" s="11" t="s">
        <v>15</v>
      </c>
      <c r="F163" s="11" t="s">
        <v>357</v>
      </c>
      <c r="G163" s="12">
        <v>10</v>
      </c>
      <c r="H163" s="12">
        <f t="shared" si="11"/>
        <v>10</v>
      </c>
      <c r="I163" s="12" t="s">
        <v>43</v>
      </c>
      <c r="J163" s="12">
        <v>27</v>
      </c>
      <c r="K163" s="12" t="s">
        <v>18</v>
      </c>
      <c r="L163" s="12"/>
    </row>
    <row r="164" spans="1:12" ht="45" x14ac:dyDescent="0.25">
      <c r="A164" s="17">
        <v>117</v>
      </c>
      <c r="B164" s="17" t="s">
        <v>358</v>
      </c>
      <c r="C164" s="17" t="s">
        <v>75</v>
      </c>
      <c r="D164" s="17" t="s">
        <v>14</v>
      </c>
      <c r="E164" s="11" t="s">
        <v>15</v>
      </c>
      <c r="F164" s="11" t="s">
        <v>118</v>
      </c>
      <c r="G164" s="12">
        <v>8</v>
      </c>
      <c r="H164" s="12">
        <f t="shared" si="11"/>
        <v>8</v>
      </c>
      <c r="I164" s="12" t="s">
        <v>359</v>
      </c>
      <c r="J164" s="12">
        <v>23.4</v>
      </c>
      <c r="K164" s="12" t="s">
        <v>18</v>
      </c>
      <c r="L164" s="12"/>
    </row>
    <row r="165" spans="1:12" ht="45" x14ac:dyDescent="0.25">
      <c r="A165" s="10">
        <v>118</v>
      </c>
      <c r="B165" s="10" t="s">
        <v>360</v>
      </c>
      <c r="C165" s="10" t="s">
        <v>300</v>
      </c>
      <c r="D165" s="10" t="s">
        <v>14</v>
      </c>
      <c r="E165" s="11" t="s">
        <v>15</v>
      </c>
      <c r="F165" s="11" t="s">
        <v>130</v>
      </c>
      <c r="G165" s="12">
        <v>7</v>
      </c>
      <c r="H165" s="12">
        <f t="shared" si="11"/>
        <v>7</v>
      </c>
      <c r="I165" s="12" t="s">
        <v>361</v>
      </c>
      <c r="J165" s="12">
        <v>20</v>
      </c>
      <c r="K165" s="12" t="s">
        <v>18</v>
      </c>
      <c r="L165" s="12"/>
    </row>
    <row r="166" spans="1:12" ht="45" x14ac:dyDescent="0.25">
      <c r="A166" s="10">
        <v>119</v>
      </c>
      <c r="B166" s="10" t="s">
        <v>362</v>
      </c>
      <c r="C166" s="10" t="s">
        <v>363</v>
      </c>
      <c r="D166" s="10" t="s">
        <v>364</v>
      </c>
      <c r="E166" s="11" t="s">
        <v>15</v>
      </c>
      <c r="F166" s="11" t="s">
        <v>365</v>
      </c>
      <c r="G166" s="12">
        <v>12.8</v>
      </c>
      <c r="H166" s="13">
        <f>G166+G167</f>
        <v>22.8</v>
      </c>
      <c r="I166" s="12" t="s">
        <v>30</v>
      </c>
      <c r="J166" s="12">
        <v>5</v>
      </c>
      <c r="K166" s="12" t="s">
        <v>18</v>
      </c>
      <c r="L166" s="12"/>
    </row>
    <row r="167" spans="1:12" ht="45" x14ac:dyDescent="0.25">
      <c r="A167" s="10"/>
      <c r="B167" s="10" t="s">
        <v>362</v>
      </c>
      <c r="C167" s="10" t="s">
        <v>363</v>
      </c>
      <c r="D167" s="10" t="s">
        <v>366</v>
      </c>
      <c r="E167" s="28" t="s">
        <v>15</v>
      </c>
      <c r="F167" s="11" t="s">
        <v>367</v>
      </c>
      <c r="G167" s="12">
        <v>10</v>
      </c>
      <c r="H167" s="14"/>
      <c r="I167" s="12" t="s">
        <v>30</v>
      </c>
      <c r="J167" s="12">
        <v>28</v>
      </c>
      <c r="K167" s="12" t="s">
        <v>18</v>
      </c>
      <c r="L167" s="12"/>
    </row>
    <row r="168" spans="1:12" ht="45" x14ac:dyDescent="0.25">
      <c r="A168" s="10">
        <v>120</v>
      </c>
      <c r="B168" s="10" t="s">
        <v>368</v>
      </c>
      <c r="C168" s="10" t="s">
        <v>369</v>
      </c>
      <c r="D168" s="10" t="s">
        <v>14</v>
      </c>
      <c r="E168" s="11" t="s">
        <v>15</v>
      </c>
      <c r="F168" s="11" t="s">
        <v>184</v>
      </c>
      <c r="G168" s="12">
        <v>14</v>
      </c>
      <c r="H168" s="12">
        <f>G168</f>
        <v>14</v>
      </c>
      <c r="I168" s="12" t="s">
        <v>131</v>
      </c>
      <c r="J168" s="12">
        <v>40</v>
      </c>
      <c r="K168" s="12" t="s">
        <v>18</v>
      </c>
      <c r="L168" s="12">
        <v>0</v>
      </c>
    </row>
    <row r="169" spans="1:12" ht="45" x14ac:dyDescent="0.25">
      <c r="A169" s="10">
        <v>121</v>
      </c>
      <c r="B169" s="10" t="s">
        <v>370</v>
      </c>
      <c r="C169" s="10" t="s">
        <v>175</v>
      </c>
      <c r="D169" s="10" t="s">
        <v>14</v>
      </c>
      <c r="E169" s="11" t="s">
        <v>15</v>
      </c>
      <c r="F169" s="11" t="s">
        <v>72</v>
      </c>
      <c r="G169" s="12">
        <v>12</v>
      </c>
      <c r="H169" s="13">
        <f>G169+G170</f>
        <v>24</v>
      </c>
      <c r="I169" s="12" t="s">
        <v>89</v>
      </c>
      <c r="J169" s="12">
        <v>30</v>
      </c>
      <c r="K169" s="12" t="s">
        <v>18</v>
      </c>
      <c r="L169" s="7" t="s">
        <v>103</v>
      </c>
    </row>
    <row r="170" spans="1:12" ht="45" x14ac:dyDescent="0.25">
      <c r="A170" s="10"/>
      <c r="B170" s="10" t="s">
        <v>370</v>
      </c>
      <c r="C170" s="10" t="s">
        <v>175</v>
      </c>
      <c r="D170" s="10" t="s">
        <v>14</v>
      </c>
      <c r="E170" s="11" t="s">
        <v>15</v>
      </c>
      <c r="F170" s="11" t="s">
        <v>371</v>
      </c>
      <c r="G170" s="12">
        <v>12</v>
      </c>
      <c r="H170" s="14"/>
      <c r="I170" s="12"/>
      <c r="J170" s="12"/>
      <c r="K170" s="12" t="s">
        <v>18</v>
      </c>
      <c r="L170" s="7">
        <f>12+12</f>
        <v>24</v>
      </c>
    </row>
    <row r="171" spans="1:12" ht="45" x14ac:dyDescent="0.25">
      <c r="A171" s="10">
        <v>122</v>
      </c>
      <c r="B171" s="10" t="s">
        <v>372</v>
      </c>
      <c r="C171" s="10" t="s">
        <v>288</v>
      </c>
      <c r="D171" s="10" t="s">
        <v>14</v>
      </c>
      <c r="E171" s="11" t="s">
        <v>15</v>
      </c>
      <c r="F171" s="11" t="s">
        <v>35</v>
      </c>
      <c r="G171" s="12">
        <v>6</v>
      </c>
      <c r="H171" s="12">
        <f>G171</f>
        <v>6</v>
      </c>
      <c r="I171" s="15" t="s">
        <v>52</v>
      </c>
      <c r="J171" s="12">
        <v>15</v>
      </c>
      <c r="K171" s="12" t="s">
        <v>18</v>
      </c>
      <c r="L171" s="7">
        <v>0</v>
      </c>
    </row>
    <row r="172" spans="1:12" ht="45" x14ac:dyDescent="0.25">
      <c r="A172" s="10">
        <v>123</v>
      </c>
      <c r="B172" s="10" t="s">
        <v>373</v>
      </c>
      <c r="C172" s="10" t="s">
        <v>75</v>
      </c>
      <c r="D172" s="10" t="s">
        <v>14</v>
      </c>
      <c r="E172" s="11" t="s">
        <v>15</v>
      </c>
      <c r="F172" s="11" t="s">
        <v>84</v>
      </c>
      <c r="G172" s="12">
        <v>20</v>
      </c>
      <c r="H172" s="12">
        <f t="shared" ref="H172:H175" si="12">G172</f>
        <v>20</v>
      </c>
      <c r="I172" s="12" t="s">
        <v>30</v>
      </c>
      <c r="J172" s="12">
        <v>51.8</v>
      </c>
      <c r="K172" s="12" t="s">
        <v>18</v>
      </c>
      <c r="L172" s="12">
        <v>0</v>
      </c>
    </row>
    <row r="173" spans="1:12" ht="45" x14ac:dyDescent="0.25">
      <c r="A173" s="10">
        <v>124</v>
      </c>
      <c r="B173" s="10" t="s">
        <v>374</v>
      </c>
      <c r="C173" s="10" t="s">
        <v>63</v>
      </c>
      <c r="D173" s="10" t="s">
        <v>14</v>
      </c>
      <c r="E173" s="11" t="s">
        <v>15</v>
      </c>
      <c r="F173" s="11" t="s">
        <v>375</v>
      </c>
      <c r="G173" s="12">
        <v>6</v>
      </c>
      <c r="H173" s="12">
        <f t="shared" si="12"/>
        <v>6</v>
      </c>
      <c r="I173" s="12" t="s">
        <v>119</v>
      </c>
      <c r="J173" s="12">
        <v>2.2000000000000002</v>
      </c>
      <c r="K173" s="12" t="s">
        <v>18</v>
      </c>
      <c r="L173" s="12"/>
    </row>
    <row r="174" spans="1:12" ht="45" x14ac:dyDescent="0.25">
      <c r="A174" s="10">
        <v>125</v>
      </c>
      <c r="B174" s="10" t="s">
        <v>376</v>
      </c>
      <c r="C174" s="10" t="s">
        <v>126</v>
      </c>
      <c r="D174" s="10" t="s">
        <v>14</v>
      </c>
      <c r="E174" s="11" t="s">
        <v>15</v>
      </c>
      <c r="F174" s="11" t="s">
        <v>169</v>
      </c>
      <c r="G174" s="12">
        <v>9</v>
      </c>
      <c r="H174" s="12">
        <f t="shared" si="12"/>
        <v>9</v>
      </c>
      <c r="I174" s="12" t="s">
        <v>318</v>
      </c>
      <c r="J174" s="12">
        <v>24</v>
      </c>
      <c r="K174" s="12" t="s">
        <v>18</v>
      </c>
      <c r="L174" s="12" t="s">
        <v>103</v>
      </c>
    </row>
    <row r="175" spans="1:12" ht="45" x14ac:dyDescent="0.25">
      <c r="A175" s="10">
        <v>126</v>
      </c>
      <c r="B175" s="10" t="s">
        <v>377</v>
      </c>
      <c r="C175" s="10" t="s">
        <v>46</v>
      </c>
      <c r="D175" s="10" t="s">
        <v>14</v>
      </c>
      <c r="E175" s="11" t="s">
        <v>15</v>
      </c>
      <c r="F175" s="11" t="s">
        <v>378</v>
      </c>
      <c r="G175" s="12">
        <v>18</v>
      </c>
      <c r="H175" s="12">
        <f t="shared" si="12"/>
        <v>18</v>
      </c>
      <c r="I175" s="12" t="s">
        <v>73</v>
      </c>
      <c r="J175" s="12">
        <v>50</v>
      </c>
      <c r="K175" s="12" t="s">
        <v>18</v>
      </c>
      <c r="L175" s="12"/>
    </row>
    <row r="176" spans="1:12" ht="45" x14ac:dyDescent="0.25">
      <c r="A176" s="10">
        <v>127</v>
      </c>
      <c r="B176" s="10" t="s">
        <v>379</v>
      </c>
      <c r="C176" s="10" t="s">
        <v>217</v>
      </c>
      <c r="D176" s="10" t="s">
        <v>14</v>
      </c>
      <c r="E176" s="11" t="s">
        <v>15</v>
      </c>
      <c r="F176" s="11" t="s">
        <v>40</v>
      </c>
      <c r="G176" s="12">
        <v>28</v>
      </c>
      <c r="H176" s="13">
        <f>G176+G177+G178</f>
        <v>45</v>
      </c>
      <c r="I176" s="15" t="s">
        <v>41</v>
      </c>
      <c r="J176" s="12">
        <v>70</v>
      </c>
      <c r="K176" s="12" t="s">
        <v>18</v>
      </c>
      <c r="L176" s="7">
        <v>0</v>
      </c>
    </row>
    <row r="177" spans="1:12" ht="45" x14ac:dyDescent="0.25">
      <c r="A177" s="10"/>
      <c r="B177" s="10" t="s">
        <v>379</v>
      </c>
      <c r="C177" s="10" t="s">
        <v>217</v>
      </c>
      <c r="D177" s="10" t="s">
        <v>14</v>
      </c>
      <c r="E177" s="11" t="s">
        <v>15</v>
      </c>
      <c r="F177" s="11" t="s">
        <v>380</v>
      </c>
      <c r="G177" s="12">
        <v>9</v>
      </c>
      <c r="H177" s="16"/>
      <c r="I177" s="15" t="s">
        <v>30</v>
      </c>
      <c r="J177" s="12">
        <v>24</v>
      </c>
      <c r="K177" s="12" t="s">
        <v>18</v>
      </c>
      <c r="L177" s="7">
        <f>28+9+25</f>
        <v>62</v>
      </c>
    </row>
    <row r="178" spans="1:12" ht="45" x14ac:dyDescent="0.25">
      <c r="A178" s="10"/>
      <c r="B178" s="10" t="s">
        <v>379</v>
      </c>
      <c r="C178" s="10" t="s">
        <v>217</v>
      </c>
      <c r="D178" s="10" t="s">
        <v>14</v>
      </c>
      <c r="E178" s="11" t="s">
        <v>15</v>
      </c>
      <c r="F178" s="11" t="s">
        <v>42</v>
      </c>
      <c r="G178" s="12">
        <v>8</v>
      </c>
      <c r="H178" s="14"/>
      <c r="I178" s="12" t="s">
        <v>30</v>
      </c>
      <c r="J178" s="12">
        <v>21</v>
      </c>
      <c r="K178" s="12" t="s">
        <v>18</v>
      </c>
      <c r="L178" s="12"/>
    </row>
    <row r="179" spans="1:12" ht="45" x14ac:dyDescent="0.25">
      <c r="A179" s="10">
        <v>128</v>
      </c>
      <c r="B179" s="10" t="s">
        <v>379</v>
      </c>
      <c r="C179" s="10" t="s">
        <v>227</v>
      </c>
      <c r="D179" s="10" t="s">
        <v>14</v>
      </c>
      <c r="E179" s="11" t="s">
        <v>15</v>
      </c>
      <c r="F179" s="11" t="s">
        <v>381</v>
      </c>
      <c r="G179" s="12">
        <v>1</v>
      </c>
      <c r="H179" s="13">
        <f>G179+G180+G181+G182+G183+G184+G185+G186</f>
        <v>66</v>
      </c>
      <c r="I179" s="12" t="s">
        <v>30</v>
      </c>
      <c r="J179" s="12">
        <v>2</v>
      </c>
      <c r="K179" s="12" t="s">
        <v>18</v>
      </c>
      <c r="L179" s="12"/>
    </row>
    <row r="180" spans="1:12" ht="45" x14ac:dyDescent="0.25">
      <c r="A180" s="10"/>
      <c r="B180" s="10" t="s">
        <v>379</v>
      </c>
      <c r="C180" s="10" t="s">
        <v>227</v>
      </c>
      <c r="D180" s="10" t="s">
        <v>14</v>
      </c>
      <c r="E180" s="11" t="s">
        <v>15</v>
      </c>
      <c r="F180" s="11" t="s">
        <v>381</v>
      </c>
      <c r="G180" s="12">
        <v>13</v>
      </c>
      <c r="H180" s="16"/>
      <c r="I180" s="12" t="s">
        <v>43</v>
      </c>
      <c r="J180" s="12">
        <v>37.5</v>
      </c>
      <c r="K180" s="12" t="s">
        <v>18</v>
      </c>
      <c r="L180" s="12"/>
    </row>
    <row r="181" spans="1:12" ht="45" x14ac:dyDescent="0.25">
      <c r="A181" s="10"/>
      <c r="B181" s="10" t="s">
        <v>379</v>
      </c>
      <c r="C181" s="10" t="s">
        <v>227</v>
      </c>
      <c r="D181" s="10" t="s">
        <v>14</v>
      </c>
      <c r="E181" s="11" t="s">
        <v>15</v>
      </c>
      <c r="F181" s="11" t="s">
        <v>176</v>
      </c>
      <c r="G181" s="12">
        <v>14</v>
      </c>
      <c r="H181" s="16"/>
      <c r="I181" s="12" t="s">
        <v>43</v>
      </c>
      <c r="J181" s="12">
        <v>37.799999999999997</v>
      </c>
      <c r="K181" s="12" t="s">
        <v>18</v>
      </c>
      <c r="L181" s="12">
        <f>SUM(G179:G182)</f>
        <v>31</v>
      </c>
    </row>
    <row r="182" spans="1:12" ht="45" x14ac:dyDescent="0.25">
      <c r="A182" s="10"/>
      <c r="B182" s="10" t="s">
        <v>379</v>
      </c>
      <c r="C182" s="10" t="s">
        <v>227</v>
      </c>
      <c r="D182" s="10" t="s">
        <v>14</v>
      </c>
      <c r="E182" s="11" t="s">
        <v>15</v>
      </c>
      <c r="F182" s="11" t="s">
        <v>381</v>
      </c>
      <c r="G182" s="12">
        <v>3</v>
      </c>
      <c r="H182" s="16"/>
      <c r="I182" s="12" t="s">
        <v>30</v>
      </c>
      <c r="J182" s="12">
        <v>6</v>
      </c>
      <c r="K182" s="12" t="s">
        <v>18</v>
      </c>
      <c r="L182" s="12" t="s">
        <v>103</v>
      </c>
    </row>
    <row r="183" spans="1:12" ht="45" x14ac:dyDescent="0.25">
      <c r="A183" s="10"/>
      <c r="B183" s="10" t="s">
        <v>379</v>
      </c>
      <c r="C183" s="10" t="s">
        <v>227</v>
      </c>
      <c r="D183" s="10" t="s">
        <v>14</v>
      </c>
      <c r="E183" s="11" t="s">
        <v>15</v>
      </c>
      <c r="F183" s="11" t="s">
        <v>382</v>
      </c>
      <c r="G183" s="12">
        <v>7</v>
      </c>
      <c r="H183" s="16"/>
      <c r="I183" s="12" t="s">
        <v>43</v>
      </c>
      <c r="J183" s="12">
        <v>18</v>
      </c>
      <c r="K183" s="12" t="s">
        <v>18</v>
      </c>
      <c r="L183" s="12"/>
    </row>
    <row r="184" spans="1:12" ht="45" x14ac:dyDescent="0.25">
      <c r="A184" s="10"/>
      <c r="B184" s="10" t="s">
        <v>379</v>
      </c>
      <c r="C184" s="10" t="s">
        <v>227</v>
      </c>
      <c r="D184" s="10" t="s">
        <v>14</v>
      </c>
      <c r="E184" s="11" t="s">
        <v>15</v>
      </c>
      <c r="F184" s="11" t="s">
        <v>382</v>
      </c>
      <c r="G184" s="12">
        <v>7</v>
      </c>
      <c r="H184" s="16"/>
      <c r="I184" s="12" t="s">
        <v>65</v>
      </c>
      <c r="J184" s="12">
        <v>19.8</v>
      </c>
      <c r="K184" s="12" t="s">
        <v>18</v>
      </c>
      <c r="L184" s="12"/>
    </row>
    <row r="185" spans="1:12" ht="45" x14ac:dyDescent="0.25">
      <c r="A185" s="10"/>
      <c r="B185" s="10" t="s">
        <v>379</v>
      </c>
      <c r="C185" s="10" t="s">
        <v>227</v>
      </c>
      <c r="D185" s="10" t="s">
        <v>14</v>
      </c>
      <c r="E185" s="11" t="s">
        <v>15</v>
      </c>
      <c r="F185" s="11" t="s">
        <v>383</v>
      </c>
      <c r="G185" s="12">
        <v>14</v>
      </c>
      <c r="H185" s="16"/>
      <c r="I185" s="12" t="s">
        <v>65</v>
      </c>
      <c r="J185" s="12">
        <v>39.6</v>
      </c>
      <c r="K185" s="12" t="s">
        <v>18</v>
      </c>
      <c r="L185" s="12"/>
    </row>
    <row r="186" spans="1:12" ht="45" x14ac:dyDescent="0.25">
      <c r="A186" s="10"/>
      <c r="B186" s="10" t="s">
        <v>379</v>
      </c>
      <c r="C186" s="10" t="s">
        <v>227</v>
      </c>
      <c r="D186" s="10" t="s">
        <v>14</v>
      </c>
      <c r="E186" s="11" t="s">
        <v>15</v>
      </c>
      <c r="F186" s="11" t="s">
        <v>383</v>
      </c>
      <c r="G186" s="12">
        <v>7</v>
      </c>
      <c r="H186" s="14"/>
      <c r="I186" s="12" t="s">
        <v>43</v>
      </c>
      <c r="J186" s="12">
        <v>20</v>
      </c>
      <c r="K186" s="12" t="s">
        <v>18</v>
      </c>
      <c r="L186" s="12"/>
    </row>
    <row r="187" spans="1:12" ht="45" x14ac:dyDescent="0.25">
      <c r="A187" s="10">
        <v>129</v>
      </c>
      <c r="B187" s="10" t="s">
        <v>384</v>
      </c>
      <c r="C187" s="10" t="s">
        <v>129</v>
      </c>
      <c r="D187" s="17" t="s">
        <v>14</v>
      </c>
      <c r="E187" s="11" t="s">
        <v>15</v>
      </c>
      <c r="F187" s="15" t="s">
        <v>88</v>
      </c>
      <c r="G187" s="12">
        <v>31</v>
      </c>
      <c r="H187" s="12">
        <f>G187</f>
        <v>31</v>
      </c>
      <c r="I187" s="12" t="s">
        <v>43</v>
      </c>
      <c r="J187" s="12">
        <v>90</v>
      </c>
      <c r="K187" s="12" t="s">
        <v>18</v>
      </c>
      <c r="L187" s="12"/>
    </row>
    <row r="188" spans="1:12" ht="45" x14ac:dyDescent="0.25">
      <c r="A188" s="10">
        <v>130</v>
      </c>
      <c r="B188" s="10" t="s">
        <v>385</v>
      </c>
      <c r="C188" s="10" t="s">
        <v>386</v>
      </c>
      <c r="D188" s="10" t="s">
        <v>14</v>
      </c>
      <c r="E188" s="11" t="s">
        <v>15</v>
      </c>
      <c r="F188" s="11" t="s">
        <v>387</v>
      </c>
      <c r="G188" s="12">
        <v>6</v>
      </c>
      <c r="H188" s="13">
        <f>G188+G189</f>
        <v>11</v>
      </c>
      <c r="I188" s="12" t="s">
        <v>30</v>
      </c>
      <c r="J188" s="12">
        <v>15.4</v>
      </c>
      <c r="K188" s="12" t="s">
        <v>18</v>
      </c>
      <c r="L188" s="12"/>
    </row>
    <row r="189" spans="1:12" ht="45" x14ac:dyDescent="0.25">
      <c r="A189" s="10"/>
      <c r="B189" s="10" t="s">
        <v>385</v>
      </c>
      <c r="C189" s="10" t="s">
        <v>386</v>
      </c>
      <c r="D189" s="10" t="s">
        <v>14</v>
      </c>
      <c r="E189" s="11" t="s">
        <v>15</v>
      </c>
      <c r="F189" s="11" t="s">
        <v>387</v>
      </c>
      <c r="G189" s="12">
        <v>5</v>
      </c>
      <c r="H189" s="14"/>
      <c r="I189" s="12" t="s">
        <v>43</v>
      </c>
      <c r="J189" s="12">
        <v>12</v>
      </c>
      <c r="K189" s="12" t="s">
        <v>18</v>
      </c>
      <c r="L189" s="12"/>
    </row>
    <row r="190" spans="1:12" ht="45" x14ac:dyDescent="0.25">
      <c r="A190" s="10">
        <v>131</v>
      </c>
      <c r="B190" s="10" t="s">
        <v>388</v>
      </c>
      <c r="C190" s="10" t="s">
        <v>389</v>
      </c>
      <c r="D190" s="10" t="s">
        <v>14</v>
      </c>
      <c r="E190" s="11" t="s">
        <v>15</v>
      </c>
      <c r="F190" s="11" t="s">
        <v>390</v>
      </c>
      <c r="G190" s="12">
        <v>14</v>
      </c>
      <c r="H190" s="12">
        <f>G190</f>
        <v>14</v>
      </c>
      <c r="I190" s="12" t="s">
        <v>89</v>
      </c>
      <c r="J190" s="12">
        <v>40</v>
      </c>
      <c r="K190" s="12" t="s">
        <v>18</v>
      </c>
      <c r="L190" s="7">
        <v>0</v>
      </c>
    </row>
    <row r="191" spans="1:12" ht="45" x14ac:dyDescent="0.25">
      <c r="A191" s="10">
        <v>132</v>
      </c>
      <c r="B191" s="10" t="s">
        <v>391</v>
      </c>
      <c r="C191" s="10" t="s">
        <v>189</v>
      </c>
      <c r="D191" s="10" t="s">
        <v>14</v>
      </c>
      <c r="E191" s="11" t="s">
        <v>15</v>
      </c>
      <c r="F191" s="11" t="s">
        <v>72</v>
      </c>
      <c r="G191" s="12">
        <v>12.5</v>
      </c>
      <c r="H191" s="12">
        <f>G191</f>
        <v>12.5</v>
      </c>
      <c r="I191" s="15" t="s">
        <v>34</v>
      </c>
      <c r="J191" s="12">
        <v>35</v>
      </c>
      <c r="K191" s="12" t="s">
        <v>18</v>
      </c>
      <c r="L191" s="7">
        <v>0</v>
      </c>
    </row>
    <row r="192" spans="1:12" ht="45" x14ac:dyDescent="0.25">
      <c r="A192" s="10">
        <v>133</v>
      </c>
      <c r="B192" s="10" t="s">
        <v>392</v>
      </c>
      <c r="C192" s="10" t="s">
        <v>393</v>
      </c>
      <c r="D192" s="10" t="s">
        <v>14</v>
      </c>
      <c r="E192" s="11" t="s">
        <v>15</v>
      </c>
      <c r="F192" s="11" t="s">
        <v>394</v>
      </c>
      <c r="G192" s="12">
        <v>12</v>
      </c>
      <c r="H192" s="13">
        <f>G192+G193+G194+G195+G196</f>
        <v>63</v>
      </c>
      <c r="I192" s="12" t="s">
        <v>43</v>
      </c>
      <c r="J192" s="12">
        <v>35</v>
      </c>
      <c r="K192" s="12" t="s">
        <v>18</v>
      </c>
      <c r="L192" s="12"/>
    </row>
    <row r="193" spans="1:12" ht="45" x14ac:dyDescent="0.25">
      <c r="A193" s="10"/>
      <c r="B193" s="10" t="s">
        <v>392</v>
      </c>
      <c r="C193" s="10" t="s">
        <v>393</v>
      </c>
      <c r="D193" s="10" t="s">
        <v>14</v>
      </c>
      <c r="E193" s="11" t="s">
        <v>15</v>
      </c>
      <c r="F193" s="11" t="s">
        <v>395</v>
      </c>
      <c r="G193" s="12">
        <v>12</v>
      </c>
      <c r="H193" s="16"/>
      <c r="I193" s="12" t="s">
        <v>43</v>
      </c>
      <c r="J193" s="12">
        <v>35</v>
      </c>
      <c r="K193" s="12" t="s">
        <v>18</v>
      </c>
      <c r="L193" s="12">
        <f>12+12+17</f>
        <v>41</v>
      </c>
    </row>
    <row r="194" spans="1:12" ht="45" x14ac:dyDescent="0.25">
      <c r="A194" s="10"/>
      <c r="B194" s="10" t="s">
        <v>392</v>
      </c>
      <c r="C194" s="10" t="s">
        <v>393</v>
      </c>
      <c r="D194" s="10" t="s">
        <v>14</v>
      </c>
      <c r="E194" s="11" t="s">
        <v>15</v>
      </c>
      <c r="F194" s="11" t="s">
        <v>396</v>
      </c>
      <c r="G194" s="12">
        <v>17</v>
      </c>
      <c r="H194" s="16"/>
      <c r="I194" s="12" t="s">
        <v>43</v>
      </c>
      <c r="J194" s="12">
        <v>50</v>
      </c>
      <c r="K194" s="12" t="s">
        <v>18</v>
      </c>
      <c r="L194" s="12" t="s">
        <v>103</v>
      </c>
    </row>
    <row r="195" spans="1:12" ht="45" x14ac:dyDescent="0.25">
      <c r="A195" s="10"/>
      <c r="B195" s="10" t="s">
        <v>392</v>
      </c>
      <c r="C195" s="10" t="s">
        <v>397</v>
      </c>
      <c r="D195" s="10" t="s">
        <v>14</v>
      </c>
      <c r="E195" s="11" t="s">
        <v>15</v>
      </c>
      <c r="F195" s="11" t="s">
        <v>398</v>
      </c>
      <c r="G195" s="12">
        <v>17</v>
      </c>
      <c r="H195" s="16"/>
      <c r="I195" s="12" t="s">
        <v>43</v>
      </c>
      <c r="J195" s="12">
        <v>50</v>
      </c>
      <c r="K195" s="12" t="s">
        <v>18</v>
      </c>
      <c r="L195" s="12"/>
    </row>
    <row r="196" spans="1:12" ht="45" x14ac:dyDescent="0.25">
      <c r="A196" s="10"/>
      <c r="B196" s="10" t="s">
        <v>392</v>
      </c>
      <c r="C196" s="10" t="s">
        <v>393</v>
      </c>
      <c r="D196" s="10" t="s">
        <v>14</v>
      </c>
      <c r="E196" s="11" t="s">
        <v>230</v>
      </c>
      <c r="F196" s="11" t="s">
        <v>399</v>
      </c>
      <c r="G196" s="12">
        <v>5</v>
      </c>
      <c r="H196" s="14"/>
      <c r="I196" s="12" t="s">
        <v>43</v>
      </c>
      <c r="J196" s="12">
        <v>13</v>
      </c>
      <c r="K196" s="12" t="s">
        <v>18</v>
      </c>
      <c r="L196" s="12"/>
    </row>
    <row r="197" spans="1:12" ht="45" x14ac:dyDescent="0.25">
      <c r="A197" s="10">
        <v>134</v>
      </c>
      <c r="B197" s="10" t="s">
        <v>400</v>
      </c>
      <c r="C197" s="10" t="s">
        <v>236</v>
      </c>
      <c r="D197" s="10" t="s">
        <v>14</v>
      </c>
      <c r="E197" s="11" t="s">
        <v>15</v>
      </c>
      <c r="F197" s="11" t="s">
        <v>401</v>
      </c>
      <c r="G197" s="12">
        <v>12</v>
      </c>
      <c r="H197" s="12">
        <f>G197</f>
        <v>12</v>
      </c>
      <c r="I197" s="12" t="s">
        <v>402</v>
      </c>
      <c r="J197" s="12">
        <v>33</v>
      </c>
      <c r="K197" s="12" t="s">
        <v>18</v>
      </c>
      <c r="L197" s="12"/>
    </row>
    <row r="198" spans="1:12" ht="45" x14ac:dyDescent="0.25">
      <c r="A198" s="10">
        <v>135</v>
      </c>
      <c r="B198" s="10" t="s">
        <v>403</v>
      </c>
      <c r="C198" s="10" t="s">
        <v>404</v>
      </c>
      <c r="D198" s="10" t="s">
        <v>14</v>
      </c>
      <c r="E198" s="11" t="s">
        <v>15</v>
      </c>
      <c r="F198" s="11" t="s">
        <v>169</v>
      </c>
      <c r="G198" s="12">
        <v>9</v>
      </c>
      <c r="H198" s="12">
        <f t="shared" ref="H198:H200" si="13">G198</f>
        <v>9</v>
      </c>
      <c r="I198" s="12" t="s">
        <v>405</v>
      </c>
      <c r="J198" s="12">
        <v>24</v>
      </c>
      <c r="K198" s="12" t="s">
        <v>18</v>
      </c>
      <c r="L198" s="12">
        <v>0</v>
      </c>
    </row>
    <row r="199" spans="1:12" ht="45" x14ac:dyDescent="0.25">
      <c r="A199" s="10">
        <v>136</v>
      </c>
      <c r="B199" s="10" t="s">
        <v>406</v>
      </c>
      <c r="C199" s="10" t="s">
        <v>227</v>
      </c>
      <c r="D199" s="10" t="s">
        <v>14</v>
      </c>
      <c r="E199" s="11" t="s">
        <v>15</v>
      </c>
      <c r="F199" s="11" t="s">
        <v>407</v>
      </c>
      <c r="G199" s="12">
        <v>11</v>
      </c>
      <c r="H199" s="12">
        <f t="shared" si="13"/>
        <v>11</v>
      </c>
      <c r="I199" s="12" t="s">
        <v>30</v>
      </c>
      <c r="J199" s="12">
        <v>30</v>
      </c>
      <c r="K199" s="12" t="s">
        <v>18</v>
      </c>
      <c r="L199" s="15">
        <v>0</v>
      </c>
    </row>
    <row r="200" spans="1:12" ht="45" x14ac:dyDescent="0.25">
      <c r="A200" s="10">
        <v>137</v>
      </c>
      <c r="B200" s="10" t="s">
        <v>408</v>
      </c>
      <c r="C200" s="10" t="s">
        <v>38</v>
      </c>
      <c r="D200" s="10" t="s">
        <v>14</v>
      </c>
      <c r="E200" s="11" t="s">
        <v>15</v>
      </c>
      <c r="F200" s="11" t="s">
        <v>409</v>
      </c>
      <c r="G200" s="12">
        <v>25</v>
      </c>
      <c r="H200" s="12">
        <f t="shared" si="13"/>
        <v>25</v>
      </c>
      <c r="I200" s="15" t="s">
        <v>109</v>
      </c>
      <c r="J200" s="12">
        <v>70</v>
      </c>
      <c r="K200" s="12" t="s">
        <v>18</v>
      </c>
      <c r="L200" s="7">
        <f>27.5+25</f>
        <v>52.5</v>
      </c>
    </row>
    <row r="201" spans="1:12" ht="45" x14ac:dyDescent="0.25">
      <c r="A201" s="10">
        <v>138</v>
      </c>
      <c r="B201" s="10" t="s">
        <v>410</v>
      </c>
      <c r="C201" s="10" t="s">
        <v>411</v>
      </c>
      <c r="D201" s="10" t="s">
        <v>14</v>
      </c>
      <c r="E201" s="11" t="s">
        <v>15</v>
      </c>
      <c r="F201" s="11" t="s">
        <v>35</v>
      </c>
      <c r="G201" s="12">
        <v>32</v>
      </c>
      <c r="H201" s="13">
        <f>G201+G202</f>
        <v>35</v>
      </c>
      <c r="I201" s="12" t="s">
        <v>39</v>
      </c>
      <c r="J201" s="12">
        <v>80</v>
      </c>
      <c r="K201" s="12" t="s">
        <v>18</v>
      </c>
      <c r="L201" s="7">
        <v>0</v>
      </c>
    </row>
    <row r="202" spans="1:12" ht="45" x14ac:dyDescent="0.25">
      <c r="A202" s="10"/>
      <c r="B202" s="10" t="s">
        <v>410</v>
      </c>
      <c r="C202" s="10" t="s">
        <v>101</v>
      </c>
      <c r="D202" s="10" t="s">
        <v>412</v>
      </c>
      <c r="E202" s="11" t="s">
        <v>15</v>
      </c>
      <c r="F202" s="11" t="s">
        <v>413</v>
      </c>
      <c r="G202" s="12">
        <v>3</v>
      </c>
      <c r="H202" s="14"/>
      <c r="I202" s="12" t="s">
        <v>43</v>
      </c>
      <c r="J202" s="12">
        <v>8</v>
      </c>
      <c r="K202" s="12" t="s">
        <v>18</v>
      </c>
      <c r="L202" s="7"/>
    </row>
    <row r="203" spans="1:12" ht="45" x14ac:dyDescent="0.25">
      <c r="A203" s="10">
        <v>139</v>
      </c>
      <c r="B203" s="10" t="s">
        <v>414</v>
      </c>
      <c r="C203" s="10" t="s">
        <v>288</v>
      </c>
      <c r="D203" s="10" t="s">
        <v>14</v>
      </c>
      <c r="E203" s="11" t="s">
        <v>15</v>
      </c>
      <c r="F203" s="11" t="s">
        <v>234</v>
      </c>
      <c r="G203" s="12">
        <v>23</v>
      </c>
      <c r="H203" s="12">
        <f>G203</f>
        <v>23</v>
      </c>
      <c r="I203" s="12" t="s">
        <v>30</v>
      </c>
      <c r="J203" s="12">
        <v>66</v>
      </c>
      <c r="K203" s="12" t="s">
        <v>18</v>
      </c>
      <c r="L203" s="12">
        <v>0</v>
      </c>
    </row>
    <row r="204" spans="1:12" ht="45" x14ac:dyDescent="0.25">
      <c r="A204" s="10">
        <v>140</v>
      </c>
      <c r="B204" s="10" t="s">
        <v>415</v>
      </c>
      <c r="C204" s="10" t="s">
        <v>416</v>
      </c>
      <c r="D204" s="10" t="s">
        <v>14</v>
      </c>
      <c r="E204" s="11" t="s">
        <v>15</v>
      </c>
      <c r="F204" s="11" t="s">
        <v>365</v>
      </c>
      <c r="G204" s="12">
        <v>16.8</v>
      </c>
      <c r="H204" s="12">
        <f>G204</f>
        <v>16.8</v>
      </c>
      <c r="I204" s="12" t="s">
        <v>30</v>
      </c>
      <c r="J204" s="12">
        <v>6</v>
      </c>
      <c r="K204" s="12" t="s">
        <v>18</v>
      </c>
      <c r="L204" s="12"/>
    </row>
    <row r="205" spans="1:12" ht="45" x14ac:dyDescent="0.25">
      <c r="A205" s="10">
        <v>141</v>
      </c>
      <c r="B205" s="10" t="s">
        <v>417</v>
      </c>
      <c r="C205" s="10" t="s">
        <v>175</v>
      </c>
      <c r="D205" s="10" t="s">
        <v>14</v>
      </c>
      <c r="E205" s="11" t="s">
        <v>15</v>
      </c>
      <c r="F205" s="11" t="s">
        <v>418</v>
      </c>
      <c r="G205" s="12">
        <v>11</v>
      </c>
      <c r="H205" s="13">
        <f>G205+G206</f>
        <v>36</v>
      </c>
      <c r="I205" s="15" t="s">
        <v>30</v>
      </c>
      <c r="J205" s="12">
        <v>30.2</v>
      </c>
      <c r="K205" s="12" t="s">
        <v>18</v>
      </c>
      <c r="L205" s="7"/>
    </row>
    <row r="206" spans="1:12" ht="45" x14ac:dyDescent="0.25">
      <c r="A206" s="10"/>
      <c r="B206" s="10" t="s">
        <v>419</v>
      </c>
      <c r="C206" s="10" t="s">
        <v>175</v>
      </c>
      <c r="D206" s="10" t="s">
        <v>14</v>
      </c>
      <c r="E206" s="11" t="s">
        <v>15</v>
      </c>
      <c r="F206" s="11" t="s">
        <v>35</v>
      </c>
      <c r="G206" s="12">
        <v>25</v>
      </c>
      <c r="H206" s="14"/>
      <c r="I206" s="15" t="s">
        <v>420</v>
      </c>
      <c r="J206" s="12">
        <v>70</v>
      </c>
      <c r="K206" s="12" t="s">
        <v>18</v>
      </c>
      <c r="L206" s="7">
        <v>0</v>
      </c>
    </row>
    <row r="207" spans="1:12" ht="45" x14ac:dyDescent="0.25">
      <c r="A207" s="10">
        <v>142</v>
      </c>
      <c r="B207" s="10" t="s">
        <v>421</v>
      </c>
      <c r="C207" s="10" t="s">
        <v>175</v>
      </c>
      <c r="D207" s="10" t="s">
        <v>14</v>
      </c>
      <c r="E207" s="11" t="s">
        <v>15</v>
      </c>
      <c r="F207" s="11" t="s">
        <v>35</v>
      </c>
      <c r="G207" s="12">
        <v>8</v>
      </c>
      <c r="H207" s="12">
        <f>G207</f>
        <v>8</v>
      </c>
      <c r="I207" s="15" t="s">
        <v>52</v>
      </c>
      <c r="J207" s="12">
        <v>20</v>
      </c>
      <c r="K207" s="12" t="s">
        <v>18</v>
      </c>
      <c r="L207" s="7">
        <v>0</v>
      </c>
    </row>
    <row r="208" spans="1:12" ht="45" x14ac:dyDescent="0.25">
      <c r="A208" s="10">
        <v>143</v>
      </c>
      <c r="B208" s="10" t="s">
        <v>422</v>
      </c>
      <c r="C208" s="10" t="s">
        <v>272</v>
      </c>
      <c r="D208" s="10" t="s">
        <v>14</v>
      </c>
      <c r="E208" s="11" t="s">
        <v>15</v>
      </c>
      <c r="F208" s="11" t="s">
        <v>423</v>
      </c>
      <c r="G208" s="12">
        <v>9</v>
      </c>
      <c r="H208" s="12">
        <f t="shared" ref="H208:H212" si="14">G208</f>
        <v>9</v>
      </c>
      <c r="I208" s="15" t="s">
        <v>424</v>
      </c>
      <c r="J208" s="12">
        <v>21.6</v>
      </c>
      <c r="K208" s="12" t="s">
        <v>18</v>
      </c>
      <c r="L208" s="7"/>
    </row>
    <row r="209" spans="1:12" ht="45" x14ac:dyDescent="0.25">
      <c r="A209" s="10">
        <v>144</v>
      </c>
      <c r="B209" s="10" t="s">
        <v>425</v>
      </c>
      <c r="C209" s="10" t="s">
        <v>426</v>
      </c>
      <c r="D209" s="10" t="s">
        <v>14</v>
      </c>
      <c r="E209" s="11" t="s">
        <v>15</v>
      </c>
      <c r="F209" s="11" t="s">
        <v>207</v>
      </c>
      <c r="G209" s="12">
        <v>11</v>
      </c>
      <c r="H209" s="12">
        <f t="shared" si="14"/>
        <v>11</v>
      </c>
      <c r="I209" s="15" t="s">
        <v>157</v>
      </c>
      <c r="J209" s="12">
        <v>30</v>
      </c>
      <c r="K209" s="12" t="s">
        <v>18</v>
      </c>
      <c r="L209" s="12">
        <v>0</v>
      </c>
    </row>
    <row r="210" spans="1:12" ht="45" x14ac:dyDescent="0.25">
      <c r="A210" s="10">
        <v>145</v>
      </c>
      <c r="B210" s="10" t="s">
        <v>427</v>
      </c>
      <c r="C210" s="10" t="s">
        <v>428</v>
      </c>
      <c r="D210" s="10" t="s">
        <v>14</v>
      </c>
      <c r="E210" s="11" t="s">
        <v>15</v>
      </c>
      <c r="F210" s="11" t="s">
        <v>35</v>
      </c>
      <c r="G210" s="12">
        <v>8</v>
      </c>
      <c r="H210" s="12">
        <f t="shared" si="14"/>
        <v>8</v>
      </c>
      <c r="I210" s="15" t="s">
        <v>52</v>
      </c>
      <c r="J210" s="12">
        <v>20</v>
      </c>
      <c r="K210" s="12" t="s">
        <v>18</v>
      </c>
      <c r="L210" s="7">
        <v>0</v>
      </c>
    </row>
    <row r="211" spans="1:12" ht="45" x14ac:dyDescent="0.25">
      <c r="A211" s="10">
        <v>146</v>
      </c>
      <c r="B211" s="10" t="s">
        <v>429</v>
      </c>
      <c r="C211" s="10" t="s">
        <v>307</v>
      </c>
      <c r="D211" s="10" t="s">
        <v>14</v>
      </c>
      <c r="E211" s="11" t="s">
        <v>15</v>
      </c>
      <c r="F211" s="11" t="s">
        <v>430</v>
      </c>
      <c r="G211" s="12">
        <v>11</v>
      </c>
      <c r="H211" s="12">
        <f t="shared" si="14"/>
        <v>11</v>
      </c>
      <c r="I211" s="15" t="s">
        <v>43</v>
      </c>
      <c r="J211" s="12">
        <v>13</v>
      </c>
      <c r="K211" s="12" t="s">
        <v>18</v>
      </c>
      <c r="L211" s="7"/>
    </row>
    <row r="212" spans="1:12" ht="45" x14ac:dyDescent="0.25">
      <c r="A212" s="10">
        <v>147</v>
      </c>
      <c r="B212" s="10" t="s">
        <v>431</v>
      </c>
      <c r="C212" s="10" t="s">
        <v>432</v>
      </c>
      <c r="D212" s="10" t="s">
        <v>14</v>
      </c>
      <c r="E212" s="11" t="s">
        <v>15</v>
      </c>
      <c r="F212" s="11" t="s">
        <v>418</v>
      </c>
      <c r="G212" s="12">
        <v>11</v>
      </c>
      <c r="H212" s="12">
        <f t="shared" si="14"/>
        <v>11</v>
      </c>
      <c r="I212" s="12" t="s">
        <v>30</v>
      </c>
      <c r="J212" s="12">
        <v>30.2</v>
      </c>
      <c r="K212" s="29" t="s">
        <v>18</v>
      </c>
      <c r="L212" s="12"/>
    </row>
    <row r="213" spans="1:12" ht="45" x14ac:dyDescent="0.25">
      <c r="A213" s="10">
        <v>148</v>
      </c>
      <c r="B213" s="10" t="s">
        <v>433</v>
      </c>
      <c r="C213" s="10" t="s">
        <v>179</v>
      </c>
      <c r="D213" s="10" t="s">
        <v>14</v>
      </c>
      <c r="E213" s="11" t="s">
        <v>15</v>
      </c>
      <c r="F213" s="11" t="s">
        <v>434</v>
      </c>
      <c r="G213" s="12">
        <v>7</v>
      </c>
      <c r="H213" s="13">
        <f>G213+G214+G215</f>
        <v>35</v>
      </c>
      <c r="I213" s="12" t="s">
        <v>119</v>
      </c>
      <c r="J213" s="12">
        <v>20</v>
      </c>
      <c r="K213" s="12" t="s">
        <v>18</v>
      </c>
      <c r="L213" s="12">
        <f>7+19</f>
        <v>26</v>
      </c>
    </row>
    <row r="214" spans="1:12" ht="45" x14ac:dyDescent="0.25">
      <c r="A214" s="10"/>
      <c r="B214" s="10" t="s">
        <v>433</v>
      </c>
      <c r="C214" s="10" t="s">
        <v>179</v>
      </c>
      <c r="D214" s="10" t="s">
        <v>14</v>
      </c>
      <c r="E214" s="11" t="s">
        <v>15</v>
      </c>
      <c r="F214" s="11" t="s">
        <v>435</v>
      </c>
      <c r="G214" s="12">
        <v>19</v>
      </c>
      <c r="H214" s="16"/>
      <c r="I214" s="12" t="s">
        <v>119</v>
      </c>
      <c r="J214" s="12">
        <v>56</v>
      </c>
      <c r="K214" s="12" t="s">
        <v>18</v>
      </c>
      <c r="L214" s="12">
        <v>0</v>
      </c>
    </row>
    <row r="215" spans="1:12" ht="45" x14ac:dyDescent="0.25">
      <c r="A215" s="10"/>
      <c r="B215" s="10" t="s">
        <v>433</v>
      </c>
      <c r="C215" s="10" t="s">
        <v>179</v>
      </c>
      <c r="D215" s="10" t="s">
        <v>14</v>
      </c>
      <c r="E215" s="11" t="s">
        <v>15</v>
      </c>
      <c r="F215" s="11" t="s">
        <v>436</v>
      </c>
      <c r="G215" s="12">
        <v>9</v>
      </c>
      <c r="H215" s="14"/>
      <c r="I215" s="12" t="s">
        <v>65</v>
      </c>
      <c r="J215" s="12">
        <v>26.4</v>
      </c>
      <c r="K215" s="12" t="s">
        <v>18</v>
      </c>
      <c r="L215" s="12"/>
    </row>
    <row r="216" spans="1:12" ht="45" x14ac:dyDescent="0.25">
      <c r="A216" s="10">
        <v>149</v>
      </c>
      <c r="B216" s="10" t="s">
        <v>437</v>
      </c>
      <c r="C216" s="10" t="s">
        <v>75</v>
      </c>
      <c r="D216" s="10" t="s">
        <v>14</v>
      </c>
      <c r="E216" s="11" t="s">
        <v>15</v>
      </c>
      <c r="F216" s="11" t="s">
        <v>438</v>
      </c>
      <c r="G216" s="12">
        <v>103</v>
      </c>
      <c r="H216" s="12">
        <f>G216</f>
        <v>103</v>
      </c>
      <c r="I216" s="12" t="s">
        <v>439</v>
      </c>
      <c r="J216" s="12">
        <v>300</v>
      </c>
      <c r="K216" s="12" t="s">
        <v>18</v>
      </c>
      <c r="L216" s="12">
        <v>0</v>
      </c>
    </row>
    <row r="217" spans="1:12" ht="45" x14ac:dyDescent="0.25">
      <c r="A217" s="10">
        <v>150</v>
      </c>
      <c r="B217" s="10" t="s">
        <v>440</v>
      </c>
      <c r="C217" s="10" t="s">
        <v>441</v>
      </c>
      <c r="D217" s="10" t="s">
        <v>14</v>
      </c>
      <c r="E217" s="11" t="s">
        <v>15</v>
      </c>
      <c r="F217" s="11" t="s">
        <v>442</v>
      </c>
      <c r="G217" s="12">
        <v>5.5</v>
      </c>
      <c r="H217" s="12">
        <f t="shared" ref="H217:H219" si="15">G217</f>
        <v>5.5</v>
      </c>
      <c r="I217" s="12" t="s">
        <v>443</v>
      </c>
      <c r="J217" s="12">
        <v>15.4</v>
      </c>
      <c r="K217" s="12" t="s">
        <v>18</v>
      </c>
      <c r="L217" s="12"/>
    </row>
    <row r="218" spans="1:12" ht="45" x14ac:dyDescent="0.25">
      <c r="A218" s="10">
        <v>151</v>
      </c>
      <c r="B218" s="10" t="s">
        <v>444</v>
      </c>
      <c r="C218" s="10" t="s">
        <v>445</v>
      </c>
      <c r="D218" s="10" t="s">
        <v>14</v>
      </c>
      <c r="E218" s="11" t="s">
        <v>15</v>
      </c>
      <c r="F218" s="11" t="s">
        <v>446</v>
      </c>
      <c r="G218" s="12">
        <v>168</v>
      </c>
      <c r="H218" s="12">
        <f t="shared" si="15"/>
        <v>168</v>
      </c>
      <c r="I218" s="12" t="s">
        <v>447</v>
      </c>
      <c r="J218" s="12">
        <v>500</v>
      </c>
      <c r="K218" s="12" t="s">
        <v>18</v>
      </c>
      <c r="L218" s="7">
        <v>0</v>
      </c>
    </row>
    <row r="219" spans="1:12" ht="45" x14ac:dyDescent="0.25">
      <c r="A219" s="10">
        <v>152</v>
      </c>
      <c r="B219" s="10" t="s">
        <v>448</v>
      </c>
      <c r="C219" s="10" t="s">
        <v>307</v>
      </c>
      <c r="D219" s="10" t="s">
        <v>14</v>
      </c>
      <c r="E219" s="11" t="s">
        <v>15</v>
      </c>
      <c r="F219" s="11" t="s">
        <v>449</v>
      </c>
      <c r="G219" s="12">
        <v>105</v>
      </c>
      <c r="H219" s="12">
        <f t="shared" si="15"/>
        <v>105</v>
      </c>
      <c r="I219" s="12" t="s">
        <v>48</v>
      </c>
      <c r="J219" s="12">
        <v>300</v>
      </c>
      <c r="K219" s="12" t="s">
        <v>18</v>
      </c>
      <c r="L219" s="12"/>
    </row>
    <row r="220" spans="1:12" ht="45" x14ac:dyDescent="0.25">
      <c r="A220" s="10">
        <v>153</v>
      </c>
      <c r="B220" s="10" t="s">
        <v>450</v>
      </c>
      <c r="C220" s="10" t="s">
        <v>451</v>
      </c>
      <c r="D220" s="10" t="s">
        <v>14</v>
      </c>
      <c r="E220" s="11" t="s">
        <v>15</v>
      </c>
      <c r="F220" s="11" t="s">
        <v>130</v>
      </c>
      <c r="G220" s="12">
        <v>7</v>
      </c>
      <c r="H220" s="13">
        <f>G220+G221+G222+G223+G224</f>
        <v>32</v>
      </c>
      <c r="I220" s="12" t="s">
        <v>452</v>
      </c>
      <c r="J220" s="12">
        <v>20</v>
      </c>
      <c r="K220" s="12" t="s">
        <v>18</v>
      </c>
      <c r="L220" s="12"/>
    </row>
    <row r="221" spans="1:12" ht="45" x14ac:dyDescent="0.25">
      <c r="A221" s="10"/>
      <c r="B221" s="10" t="s">
        <v>450</v>
      </c>
      <c r="C221" s="10" t="s">
        <v>451</v>
      </c>
      <c r="D221" s="10" t="s">
        <v>14</v>
      </c>
      <c r="E221" s="11" t="s">
        <v>15</v>
      </c>
      <c r="F221" s="11" t="s">
        <v>327</v>
      </c>
      <c r="G221" s="12">
        <v>7</v>
      </c>
      <c r="H221" s="16"/>
      <c r="I221" s="12" t="s">
        <v>30</v>
      </c>
      <c r="J221" s="12">
        <v>18</v>
      </c>
      <c r="K221" s="12" t="s">
        <v>18</v>
      </c>
      <c r="L221" s="12"/>
    </row>
    <row r="222" spans="1:12" ht="45" x14ac:dyDescent="0.25">
      <c r="A222" s="10"/>
      <c r="B222" s="10" t="s">
        <v>450</v>
      </c>
      <c r="C222" s="10" t="s">
        <v>451</v>
      </c>
      <c r="D222" s="10" t="s">
        <v>14</v>
      </c>
      <c r="E222" s="11" t="s">
        <v>15</v>
      </c>
      <c r="F222" s="11" t="s">
        <v>132</v>
      </c>
      <c r="G222" s="12">
        <v>7</v>
      </c>
      <c r="H222" s="16"/>
      <c r="I222" s="12" t="s">
        <v>452</v>
      </c>
      <c r="J222" s="12">
        <v>20</v>
      </c>
      <c r="K222" s="12" t="s">
        <v>18</v>
      </c>
      <c r="L222" s="12"/>
    </row>
    <row r="223" spans="1:12" ht="45" x14ac:dyDescent="0.25">
      <c r="A223" s="10"/>
      <c r="B223" s="10" t="s">
        <v>450</v>
      </c>
      <c r="C223" s="10" t="s">
        <v>451</v>
      </c>
      <c r="D223" s="10" t="s">
        <v>14</v>
      </c>
      <c r="E223" s="11" t="s">
        <v>15</v>
      </c>
      <c r="F223" s="11" t="s">
        <v>133</v>
      </c>
      <c r="G223" s="12">
        <v>7</v>
      </c>
      <c r="H223" s="16"/>
      <c r="I223" s="12" t="s">
        <v>452</v>
      </c>
      <c r="J223" s="12">
        <v>20</v>
      </c>
      <c r="K223" s="12" t="s">
        <v>18</v>
      </c>
      <c r="L223" s="12"/>
    </row>
    <row r="224" spans="1:12" ht="45" x14ac:dyDescent="0.25">
      <c r="A224" s="10"/>
      <c r="B224" s="10" t="s">
        <v>450</v>
      </c>
      <c r="C224" s="10" t="s">
        <v>451</v>
      </c>
      <c r="D224" s="10" t="s">
        <v>14</v>
      </c>
      <c r="E224" s="11" t="s">
        <v>15</v>
      </c>
      <c r="F224" s="11" t="s">
        <v>453</v>
      </c>
      <c r="G224" s="12">
        <v>4</v>
      </c>
      <c r="H224" s="14"/>
      <c r="I224" s="12" t="s">
        <v>30</v>
      </c>
      <c r="J224" s="12">
        <v>10.8</v>
      </c>
      <c r="K224" s="12" t="s">
        <v>18</v>
      </c>
      <c r="L224" s="12"/>
    </row>
    <row r="225" spans="1:12" ht="44.25" customHeight="1" x14ac:dyDescent="0.25">
      <c r="A225" s="24">
        <v>154</v>
      </c>
      <c r="B225" s="24" t="s">
        <v>454</v>
      </c>
      <c r="C225" s="24" t="s">
        <v>455</v>
      </c>
      <c r="D225" s="24" t="s">
        <v>14</v>
      </c>
      <c r="E225" s="25" t="s">
        <v>15</v>
      </c>
      <c r="F225" s="25"/>
      <c r="G225" s="26">
        <v>7</v>
      </c>
      <c r="H225" s="26">
        <f>G225</f>
        <v>7</v>
      </c>
      <c r="I225" s="26" t="s">
        <v>30</v>
      </c>
      <c r="J225" s="26">
        <v>18</v>
      </c>
      <c r="K225" s="26" t="s">
        <v>18</v>
      </c>
      <c r="L225" s="26"/>
    </row>
    <row r="226" spans="1:12" ht="47.25" customHeight="1" x14ac:dyDescent="0.25">
      <c r="A226" s="10">
        <v>155</v>
      </c>
      <c r="B226" s="10" t="s">
        <v>456</v>
      </c>
      <c r="C226" s="10" t="s">
        <v>457</v>
      </c>
      <c r="D226" s="10" t="s">
        <v>14</v>
      </c>
      <c r="E226" s="11" t="s">
        <v>15</v>
      </c>
      <c r="F226" s="11" t="s">
        <v>35</v>
      </c>
      <c r="G226" s="12">
        <v>25</v>
      </c>
      <c r="H226" s="13">
        <f>G226+G227</f>
        <v>53</v>
      </c>
      <c r="I226" s="15" t="s">
        <v>458</v>
      </c>
      <c r="J226" s="12">
        <v>70</v>
      </c>
      <c r="K226" s="12" t="s">
        <v>18</v>
      </c>
      <c r="L226" s="7" t="s">
        <v>103</v>
      </c>
    </row>
    <row r="227" spans="1:12" s="27" customFormat="1" ht="45" x14ac:dyDescent="0.25">
      <c r="A227" s="10"/>
      <c r="B227" s="10" t="s">
        <v>456</v>
      </c>
      <c r="C227" s="10" t="s">
        <v>457</v>
      </c>
      <c r="D227" s="10" t="s">
        <v>14</v>
      </c>
      <c r="E227" s="11" t="s">
        <v>15</v>
      </c>
      <c r="F227" s="11" t="s">
        <v>33</v>
      </c>
      <c r="G227" s="12">
        <v>28</v>
      </c>
      <c r="H227" s="14"/>
      <c r="I227" s="15" t="s">
        <v>458</v>
      </c>
      <c r="J227" s="12">
        <v>70</v>
      </c>
      <c r="K227" s="12" t="s">
        <v>18</v>
      </c>
      <c r="L227" s="7">
        <f>25+28</f>
        <v>53</v>
      </c>
    </row>
    <row r="228" spans="1:12" ht="45" x14ac:dyDescent="0.25">
      <c r="A228" s="10">
        <v>156</v>
      </c>
      <c r="B228" s="10" t="s">
        <v>459</v>
      </c>
      <c r="C228" s="10" t="s">
        <v>460</v>
      </c>
      <c r="D228" s="10" t="s">
        <v>14</v>
      </c>
      <c r="E228" s="11" t="s">
        <v>15</v>
      </c>
      <c r="F228" s="11" t="s">
        <v>461</v>
      </c>
      <c r="G228" s="12">
        <v>7</v>
      </c>
      <c r="H228" s="12">
        <f>G228</f>
        <v>7</v>
      </c>
      <c r="I228" s="12" t="s">
        <v>43</v>
      </c>
      <c r="J228" s="12">
        <v>18</v>
      </c>
      <c r="K228" s="12" t="s">
        <v>18</v>
      </c>
      <c r="L228" s="12"/>
    </row>
    <row r="229" spans="1:12" ht="45" x14ac:dyDescent="0.25">
      <c r="A229" s="30">
        <v>157</v>
      </c>
      <c r="B229" s="30" t="s">
        <v>462</v>
      </c>
      <c r="C229" s="30" t="s">
        <v>463</v>
      </c>
      <c r="D229" s="30" t="s">
        <v>14</v>
      </c>
      <c r="E229" s="11" t="s">
        <v>15</v>
      </c>
      <c r="F229" s="11"/>
      <c r="G229" s="12"/>
      <c r="H229" s="12"/>
      <c r="I229" s="12" t="s">
        <v>30</v>
      </c>
      <c r="J229" s="12">
        <v>26.4</v>
      </c>
      <c r="K229" s="12" t="s">
        <v>18</v>
      </c>
      <c r="L229" s="12"/>
    </row>
    <row r="230" spans="1:12" ht="45" x14ac:dyDescent="0.25">
      <c r="A230" s="10">
        <v>158</v>
      </c>
      <c r="B230" s="10" t="s">
        <v>464</v>
      </c>
      <c r="C230" s="10" t="s">
        <v>38</v>
      </c>
      <c r="D230" s="10" t="s">
        <v>14</v>
      </c>
      <c r="E230" s="11" t="s">
        <v>15</v>
      </c>
      <c r="F230" s="11" t="s">
        <v>35</v>
      </c>
      <c r="G230" s="12">
        <v>32</v>
      </c>
      <c r="H230" s="13">
        <f>G230+G231+G232</f>
        <v>49</v>
      </c>
      <c r="I230" s="12" t="s">
        <v>39</v>
      </c>
      <c r="J230" s="12">
        <v>80</v>
      </c>
      <c r="K230" s="12" t="s">
        <v>18</v>
      </c>
      <c r="L230" s="7">
        <v>0</v>
      </c>
    </row>
    <row r="231" spans="1:12" ht="45" x14ac:dyDescent="0.25">
      <c r="A231" s="10"/>
      <c r="B231" s="10" t="s">
        <v>465</v>
      </c>
      <c r="C231" s="10" t="s">
        <v>38</v>
      </c>
      <c r="D231" s="10" t="s">
        <v>14</v>
      </c>
      <c r="E231" s="11" t="s">
        <v>15</v>
      </c>
      <c r="F231" s="11" t="s">
        <v>466</v>
      </c>
      <c r="G231" s="12">
        <v>6</v>
      </c>
      <c r="H231" s="16"/>
      <c r="I231" s="12" t="s">
        <v>43</v>
      </c>
      <c r="J231" s="12">
        <v>16</v>
      </c>
      <c r="K231" s="12" t="s">
        <v>18</v>
      </c>
      <c r="L231" s="7">
        <v>0</v>
      </c>
    </row>
    <row r="232" spans="1:12" ht="45" x14ac:dyDescent="0.25">
      <c r="A232" s="10">
        <v>159</v>
      </c>
      <c r="B232" s="10" t="s">
        <v>467</v>
      </c>
      <c r="C232" s="10" t="s">
        <v>38</v>
      </c>
      <c r="D232" s="10" t="s">
        <v>14</v>
      </c>
      <c r="E232" s="11" t="s">
        <v>15</v>
      </c>
      <c r="F232" s="11" t="s">
        <v>468</v>
      </c>
      <c r="G232" s="12">
        <v>11</v>
      </c>
      <c r="H232" s="14"/>
      <c r="I232" s="12" t="s">
        <v>469</v>
      </c>
      <c r="J232" s="12">
        <v>32</v>
      </c>
      <c r="K232" s="12" t="s">
        <v>18</v>
      </c>
      <c r="L232" s="12"/>
    </row>
    <row r="233" spans="1:12" ht="45" x14ac:dyDescent="0.25">
      <c r="A233" s="10">
        <v>160</v>
      </c>
      <c r="B233" s="10" t="s">
        <v>470</v>
      </c>
      <c r="C233" s="10" t="s">
        <v>471</v>
      </c>
      <c r="D233" s="10" t="s">
        <v>14</v>
      </c>
      <c r="E233" s="11" t="s">
        <v>15</v>
      </c>
      <c r="F233" s="11" t="s">
        <v>472</v>
      </c>
      <c r="G233" s="12">
        <v>52</v>
      </c>
      <c r="H233" s="12">
        <f>G233</f>
        <v>52</v>
      </c>
      <c r="I233" s="12" t="s">
        <v>439</v>
      </c>
      <c r="J233" s="12">
        <v>150</v>
      </c>
      <c r="K233" s="12" t="s">
        <v>18</v>
      </c>
      <c r="L233" s="12">
        <v>0</v>
      </c>
    </row>
    <row r="234" spans="1:12" ht="45" x14ac:dyDescent="0.25">
      <c r="A234" s="10">
        <v>161</v>
      </c>
      <c r="B234" s="10" t="s">
        <v>473</v>
      </c>
      <c r="C234" s="10" t="s">
        <v>57</v>
      </c>
      <c r="D234" s="10" t="s">
        <v>14</v>
      </c>
      <c r="E234" s="11" t="s">
        <v>15</v>
      </c>
      <c r="F234" s="11" t="s">
        <v>311</v>
      </c>
      <c r="G234" s="12">
        <v>52</v>
      </c>
      <c r="H234" s="12">
        <f t="shared" ref="H234:H243" si="16">G234</f>
        <v>52</v>
      </c>
      <c r="I234" s="15" t="s">
        <v>474</v>
      </c>
      <c r="J234" s="12">
        <v>150</v>
      </c>
      <c r="K234" s="12" t="s">
        <v>18</v>
      </c>
      <c r="L234" s="12">
        <v>0</v>
      </c>
    </row>
    <row r="235" spans="1:12" ht="45" x14ac:dyDescent="0.25">
      <c r="A235" s="10">
        <v>162</v>
      </c>
      <c r="B235" s="10" t="s">
        <v>475</v>
      </c>
      <c r="C235" s="10" t="s">
        <v>476</v>
      </c>
      <c r="D235" s="10" t="s">
        <v>14</v>
      </c>
      <c r="E235" s="11" t="s">
        <v>15</v>
      </c>
      <c r="F235" s="11" t="s">
        <v>40</v>
      </c>
      <c r="G235" s="12">
        <v>20</v>
      </c>
      <c r="H235" s="12">
        <f t="shared" si="16"/>
        <v>20</v>
      </c>
      <c r="I235" s="15" t="s">
        <v>109</v>
      </c>
      <c r="J235" s="12">
        <v>50</v>
      </c>
      <c r="K235" s="12" t="s">
        <v>18</v>
      </c>
      <c r="L235" s="7">
        <v>0</v>
      </c>
    </row>
    <row r="236" spans="1:12" ht="45" x14ac:dyDescent="0.25">
      <c r="A236" s="10">
        <v>163</v>
      </c>
      <c r="B236" s="10" t="s">
        <v>477</v>
      </c>
      <c r="C236" s="10" t="s">
        <v>32</v>
      </c>
      <c r="D236" s="10" t="s">
        <v>14</v>
      </c>
      <c r="E236" s="11" t="s">
        <v>15</v>
      </c>
      <c r="F236" s="11" t="s">
        <v>478</v>
      </c>
      <c r="G236" s="12">
        <v>105</v>
      </c>
      <c r="H236" s="12">
        <f t="shared" si="16"/>
        <v>105</v>
      </c>
      <c r="I236" s="12" t="s">
        <v>26</v>
      </c>
      <c r="J236" s="12">
        <v>300</v>
      </c>
      <c r="K236" s="12" t="s">
        <v>18</v>
      </c>
      <c r="L236" s="12"/>
    </row>
    <row r="237" spans="1:12" ht="45" x14ac:dyDescent="0.25">
      <c r="A237" s="10">
        <v>164</v>
      </c>
      <c r="B237" s="10" t="s">
        <v>479</v>
      </c>
      <c r="C237" s="10" t="s">
        <v>126</v>
      </c>
      <c r="D237" s="10" t="s">
        <v>14</v>
      </c>
      <c r="E237" s="11" t="s">
        <v>230</v>
      </c>
      <c r="F237" s="11" t="s">
        <v>480</v>
      </c>
      <c r="G237" s="12">
        <v>7</v>
      </c>
      <c r="H237" s="12">
        <f t="shared" si="16"/>
        <v>7</v>
      </c>
      <c r="I237" s="12" t="s">
        <v>43</v>
      </c>
      <c r="J237" s="12">
        <v>20</v>
      </c>
      <c r="K237" s="12" t="s">
        <v>18</v>
      </c>
      <c r="L237" s="12"/>
    </row>
    <row r="238" spans="1:12" ht="45" x14ac:dyDescent="0.25">
      <c r="A238" s="10">
        <v>165</v>
      </c>
      <c r="B238" s="10" t="s">
        <v>481</v>
      </c>
      <c r="C238" s="10" t="s">
        <v>155</v>
      </c>
      <c r="D238" s="10" t="s">
        <v>14</v>
      </c>
      <c r="E238" s="11" t="s">
        <v>15</v>
      </c>
      <c r="F238" s="11" t="s">
        <v>234</v>
      </c>
      <c r="G238" s="12">
        <v>23</v>
      </c>
      <c r="H238" s="12">
        <f t="shared" si="16"/>
        <v>23</v>
      </c>
      <c r="I238" s="12" t="s">
        <v>30</v>
      </c>
      <c r="J238" s="12">
        <v>66</v>
      </c>
      <c r="K238" s="12" t="s">
        <v>18</v>
      </c>
      <c r="L238" s="12" t="s">
        <v>103</v>
      </c>
    </row>
    <row r="239" spans="1:12" ht="45" x14ac:dyDescent="0.25">
      <c r="A239" s="10">
        <v>166</v>
      </c>
      <c r="B239" s="10" t="s">
        <v>482</v>
      </c>
      <c r="C239" s="10" t="s">
        <v>142</v>
      </c>
      <c r="D239" s="10" t="s">
        <v>14</v>
      </c>
      <c r="E239" s="11" t="s">
        <v>15</v>
      </c>
      <c r="F239" s="11" t="s">
        <v>390</v>
      </c>
      <c r="G239" s="12">
        <v>14</v>
      </c>
      <c r="H239" s="12">
        <f t="shared" si="16"/>
        <v>14</v>
      </c>
      <c r="I239" s="12" t="s">
        <v>89</v>
      </c>
      <c r="J239" s="12">
        <v>40</v>
      </c>
      <c r="K239" s="12" t="s">
        <v>18</v>
      </c>
      <c r="L239" s="7">
        <v>0</v>
      </c>
    </row>
    <row r="240" spans="1:12" ht="45" x14ac:dyDescent="0.25">
      <c r="A240" s="10">
        <v>167</v>
      </c>
      <c r="B240" s="10" t="s">
        <v>483</v>
      </c>
      <c r="C240" s="10" t="s">
        <v>484</v>
      </c>
      <c r="D240" s="10" t="s">
        <v>14</v>
      </c>
      <c r="E240" s="11" t="s">
        <v>15</v>
      </c>
      <c r="F240" s="11" t="s">
        <v>485</v>
      </c>
      <c r="G240" s="12">
        <v>21</v>
      </c>
      <c r="H240" s="12">
        <f t="shared" si="16"/>
        <v>21</v>
      </c>
      <c r="I240" s="12" t="s">
        <v>43</v>
      </c>
      <c r="J240" s="12">
        <v>60</v>
      </c>
      <c r="K240" s="12" t="s">
        <v>18</v>
      </c>
      <c r="L240" s="12"/>
    </row>
    <row r="241" spans="1:12" ht="45" x14ac:dyDescent="0.25">
      <c r="A241" s="10">
        <v>168</v>
      </c>
      <c r="B241" s="10" t="s">
        <v>486</v>
      </c>
      <c r="C241" s="10" t="s">
        <v>307</v>
      </c>
      <c r="D241" s="10" t="s">
        <v>14</v>
      </c>
      <c r="E241" s="11" t="s">
        <v>15</v>
      </c>
      <c r="F241" s="11" t="s">
        <v>207</v>
      </c>
      <c r="G241" s="12">
        <v>14</v>
      </c>
      <c r="H241" s="12">
        <f t="shared" si="16"/>
        <v>14</v>
      </c>
      <c r="I241" s="12" t="s">
        <v>131</v>
      </c>
      <c r="J241" s="12">
        <v>40</v>
      </c>
      <c r="K241" s="12" t="s">
        <v>18</v>
      </c>
      <c r="L241" s="12">
        <v>0</v>
      </c>
    </row>
    <row r="242" spans="1:12" ht="45" x14ac:dyDescent="0.25">
      <c r="A242" s="10">
        <v>169</v>
      </c>
      <c r="B242" s="10" t="s">
        <v>487</v>
      </c>
      <c r="C242" s="10" t="s">
        <v>46</v>
      </c>
      <c r="D242" s="10" t="s">
        <v>14</v>
      </c>
      <c r="E242" s="11" t="s">
        <v>15</v>
      </c>
      <c r="F242" s="11" t="s">
        <v>488</v>
      </c>
      <c r="G242" s="12">
        <v>16</v>
      </c>
      <c r="H242" s="12">
        <f t="shared" si="16"/>
        <v>16</v>
      </c>
      <c r="I242" s="12" t="s">
        <v>30</v>
      </c>
      <c r="J242" s="12">
        <v>45</v>
      </c>
      <c r="K242" s="12" t="s">
        <v>18</v>
      </c>
      <c r="L242" s="12"/>
    </row>
    <row r="243" spans="1:12" ht="45" x14ac:dyDescent="0.25">
      <c r="A243" s="10">
        <v>170</v>
      </c>
      <c r="B243" s="10" t="s">
        <v>489</v>
      </c>
      <c r="C243" s="10" t="s">
        <v>490</v>
      </c>
      <c r="D243" s="10" t="s">
        <v>14</v>
      </c>
      <c r="E243" s="11" t="s">
        <v>15</v>
      </c>
      <c r="F243" s="11" t="s">
        <v>84</v>
      </c>
      <c r="G243" s="12">
        <v>20</v>
      </c>
      <c r="H243" s="12">
        <f t="shared" si="16"/>
        <v>20</v>
      </c>
      <c r="I243" s="12" t="s">
        <v>30</v>
      </c>
      <c r="J243" s="12">
        <v>51.8</v>
      </c>
      <c r="K243" s="12" t="s">
        <v>18</v>
      </c>
      <c r="L243" s="12">
        <v>0</v>
      </c>
    </row>
    <row r="244" spans="1:12" ht="45" x14ac:dyDescent="0.25">
      <c r="A244" s="10">
        <v>171</v>
      </c>
      <c r="B244" s="10" t="s">
        <v>491</v>
      </c>
      <c r="C244" s="10" t="s">
        <v>13</v>
      </c>
      <c r="D244" s="10" t="s">
        <v>14</v>
      </c>
      <c r="E244" s="11" t="s">
        <v>15</v>
      </c>
      <c r="F244" s="11" t="s">
        <v>35</v>
      </c>
      <c r="G244" s="12">
        <v>33</v>
      </c>
      <c r="H244" s="13">
        <f>G244+G245</f>
        <v>53</v>
      </c>
      <c r="I244" s="15" t="s">
        <v>250</v>
      </c>
      <c r="J244" s="12">
        <v>92.4</v>
      </c>
      <c r="K244" s="12" t="s">
        <v>18</v>
      </c>
      <c r="L244" s="7" t="s">
        <v>103</v>
      </c>
    </row>
    <row r="245" spans="1:12" ht="45" x14ac:dyDescent="0.25">
      <c r="A245" s="10"/>
      <c r="B245" s="10" t="s">
        <v>491</v>
      </c>
      <c r="C245" s="10" t="s">
        <v>13</v>
      </c>
      <c r="D245" s="10" t="s">
        <v>14</v>
      </c>
      <c r="E245" s="11" t="s">
        <v>15</v>
      </c>
      <c r="F245" s="11" t="s">
        <v>251</v>
      </c>
      <c r="G245" s="12">
        <v>20</v>
      </c>
      <c r="H245" s="14"/>
      <c r="I245" s="15" t="s">
        <v>109</v>
      </c>
      <c r="J245" s="12">
        <v>50</v>
      </c>
      <c r="K245" s="12" t="s">
        <v>18</v>
      </c>
      <c r="L245" s="7">
        <f>33+20</f>
        <v>53</v>
      </c>
    </row>
    <row r="246" spans="1:12" ht="45" x14ac:dyDescent="0.25">
      <c r="A246" s="10">
        <v>172</v>
      </c>
      <c r="B246" s="10" t="s">
        <v>492</v>
      </c>
      <c r="C246" s="10" t="s">
        <v>38</v>
      </c>
      <c r="D246" s="10" t="s">
        <v>14</v>
      </c>
      <c r="E246" s="11" t="s">
        <v>15</v>
      </c>
      <c r="F246" s="11" t="s">
        <v>375</v>
      </c>
      <c r="G246" s="12">
        <v>5</v>
      </c>
      <c r="H246" s="12">
        <f>G246</f>
        <v>5</v>
      </c>
      <c r="I246" s="12" t="s">
        <v>493</v>
      </c>
      <c r="J246" s="12">
        <v>14.4</v>
      </c>
      <c r="K246" s="12" t="s">
        <v>18</v>
      </c>
      <c r="L246" s="12"/>
    </row>
    <row r="247" spans="1:12" ht="45" x14ac:dyDescent="0.25">
      <c r="A247" s="10">
        <v>173</v>
      </c>
      <c r="B247" s="10" t="s">
        <v>494</v>
      </c>
      <c r="C247" s="10" t="s">
        <v>272</v>
      </c>
      <c r="D247" s="10" t="s">
        <v>14</v>
      </c>
      <c r="E247" s="11" t="s">
        <v>15</v>
      </c>
      <c r="F247" s="11" t="s">
        <v>35</v>
      </c>
      <c r="G247" s="12">
        <v>32</v>
      </c>
      <c r="H247" s="13">
        <f>G247+G248</f>
        <v>39</v>
      </c>
      <c r="I247" s="12" t="s">
        <v>39</v>
      </c>
      <c r="J247" s="12">
        <v>80</v>
      </c>
      <c r="K247" s="12" t="s">
        <v>18</v>
      </c>
      <c r="L247" s="7">
        <v>0</v>
      </c>
    </row>
    <row r="248" spans="1:12" ht="45" x14ac:dyDescent="0.25">
      <c r="A248" s="10"/>
      <c r="B248" s="10" t="s">
        <v>494</v>
      </c>
      <c r="C248" s="10" t="s">
        <v>272</v>
      </c>
      <c r="D248" s="10" t="s">
        <v>14</v>
      </c>
      <c r="E248" s="11" t="s">
        <v>15</v>
      </c>
      <c r="F248" s="11" t="s">
        <v>495</v>
      </c>
      <c r="G248" s="12">
        <v>7</v>
      </c>
      <c r="H248" s="14"/>
      <c r="I248" s="12" t="s">
        <v>43</v>
      </c>
      <c r="J248" s="12">
        <v>20</v>
      </c>
      <c r="K248" s="12" t="s">
        <v>18</v>
      </c>
      <c r="L248" s="7" t="s">
        <v>103</v>
      </c>
    </row>
    <row r="249" spans="1:12" ht="45" x14ac:dyDescent="0.25">
      <c r="A249" s="10">
        <v>174</v>
      </c>
      <c r="B249" s="10" t="s">
        <v>496</v>
      </c>
      <c r="C249" s="10" t="s">
        <v>497</v>
      </c>
      <c r="D249" s="10" t="s">
        <v>14</v>
      </c>
      <c r="E249" s="11" t="s">
        <v>15</v>
      </c>
      <c r="F249" s="11" t="s">
        <v>35</v>
      </c>
      <c r="G249" s="12">
        <v>8</v>
      </c>
      <c r="H249" s="12">
        <f>G249</f>
        <v>8</v>
      </c>
      <c r="I249" s="15" t="s">
        <v>52</v>
      </c>
      <c r="J249" s="12">
        <v>20</v>
      </c>
      <c r="K249" s="12" t="s">
        <v>18</v>
      </c>
      <c r="L249" s="7">
        <v>0</v>
      </c>
    </row>
    <row r="250" spans="1:12" ht="45" x14ac:dyDescent="0.25">
      <c r="A250" s="10">
        <v>175</v>
      </c>
      <c r="B250" s="10" t="s">
        <v>498</v>
      </c>
      <c r="C250" s="10" t="s">
        <v>240</v>
      </c>
      <c r="D250" s="10" t="s">
        <v>14</v>
      </c>
      <c r="E250" s="11" t="s">
        <v>15</v>
      </c>
      <c r="F250" s="11" t="s">
        <v>35</v>
      </c>
      <c r="G250" s="12">
        <v>8</v>
      </c>
      <c r="H250" s="12">
        <f>G250</f>
        <v>8</v>
      </c>
      <c r="I250" s="15" t="s">
        <v>52</v>
      </c>
      <c r="J250" s="12">
        <v>20</v>
      </c>
      <c r="K250" s="12" t="s">
        <v>18</v>
      </c>
      <c r="L250" s="7">
        <v>0</v>
      </c>
    </row>
    <row r="251" spans="1:12" ht="45" x14ac:dyDescent="0.25">
      <c r="A251" s="10">
        <v>176</v>
      </c>
      <c r="B251" s="10" t="s">
        <v>499</v>
      </c>
      <c r="C251" s="10" t="s">
        <v>432</v>
      </c>
      <c r="D251" s="10" t="s">
        <v>14</v>
      </c>
      <c r="E251" s="11" t="s">
        <v>15</v>
      </c>
      <c r="F251" s="11" t="s">
        <v>500</v>
      </c>
      <c r="G251" s="12">
        <v>9</v>
      </c>
      <c r="H251" s="13">
        <f>G251+G252+G253</f>
        <v>21</v>
      </c>
      <c r="I251" s="12" t="s">
        <v>30</v>
      </c>
      <c r="J251" s="12">
        <v>25.5</v>
      </c>
      <c r="K251" s="12" t="s">
        <v>18</v>
      </c>
      <c r="L251" s="12"/>
    </row>
    <row r="252" spans="1:12" ht="45" x14ac:dyDescent="0.25">
      <c r="A252" s="10"/>
      <c r="B252" s="10" t="s">
        <v>499</v>
      </c>
      <c r="C252" s="10" t="s">
        <v>432</v>
      </c>
      <c r="D252" s="10" t="s">
        <v>14</v>
      </c>
      <c r="E252" s="11" t="s">
        <v>15</v>
      </c>
      <c r="F252" s="11" t="s">
        <v>501</v>
      </c>
      <c r="G252" s="12">
        <v>8</v>
      </c>
      <c r="H252" s="16"/>
      <c r="I252" s="12" t="s">
        <v>43</v>
      </c>
      <c r="J252" s="12">
        <v>24</v>
      </c>
      <c r="K252" s="12" t="s">
        <v>18</v>
      </c>
      <c r="L252" s="12">
        <f>9+4</f>
        <v>13</v>
      </c>
    </row>
    <row r="253" spans="1:12" ht="45" x14ac:dyDescent="0.25">
      <c r="A253" s="10"/>
      <c r="B253" s="10" t="s">
        <v>499</v>
      </c>
      <c r="C253" s="10" t="s">
        <v>432</v>
      </c>
      <c r="D253" s="10" t="s">
        <v>14</v>
      </c>
      <c r="E253" s="11" t="s">
        <v>15</v>
      </c>
      <c r="F253" s="11" t="s">
        <v>500</v>
      </c>
      <c r="G253" s="12">
        <v>4</v>
      </c>
      <c r="H253" s="14"/>
      <c r="I253" s="12" t="s">
        <v>502</v>
      </c>
      <c r="J253" s="12">
        <v>11.2</v>
      </c>
      <c r="K253" s="12" t="s">
        <v>18</v>
      </c>
      <c r="L253" s="12">
        <v>0</v>
      </c>
    </row>
    <row r="254" spans="1:12" ht="45" x14ac:dyDescent="0.25">
      <c r="A254" s="10">
        <v>177</v>
      </c>
      <c r="B254" s="10" t="s">
        <v>503</v>
      </c>
      <c r="C254" s="10" t="s">
        <v>202</v>
      </c>
      <c r="D254" s="10" t="s">
        <v>14</v>
      </c>
      <c r="E254" s="11" t="s">
        <v>15</v>
      </c>
      <c r="F254" s="11" t="s">
        <v>504</v>
      </c>
      <c r="G254" s="12">
        <v>101</v>
      </c>
      <c r="H254" s="12">
        <f>G254</f>
        <v>101</v>
      </c>
      <c r="I254" s="12" t="s">
        <v>26</v>
      </c>
      <c r="J254" s="12">
        <v>300</v>
      </c>
      <c r="K254" s="12" t="s">
        <v>18</v>
      </c>
      <c r="L254" s="12"/>
    </row>
    <row r="255" spans="1:12" ht="45" x14ac:dyDescent="0.25">
      <c r="A255" s="10">
        <v>178</v>
      </c>
      <c r="B255" s="10" t="s">
        <v>505</v>
      </c>
      <c r="C255" s="10" t="s">
        <v>320</v>
      </c>
      <c r="D255" s="10" t="s">
        <v>14</v>
      </c>
      <c r="E255" s="11" t="s">
        <v>15</v>
      </c>
      <c r="F255" s="11" t="s">
        <v>21</v>
      </c>
      <c r="G255" s="12">
        <v>25</v>
      </c>
      <c r="H255" s="12">
        <f t="shared" ref="H255:H258" si="17">G255</f>
        <v>25</v>
      </c>
      <c r="I255" s="12" t="s">
        <v>443</v>
      </c>
      <c r="J255" s="12">
        <v>70</v>
      </c>
      <c r="K255" s="12" t="s">
        <v>18</v>
      </c>
      <c r="L255" s="7">
        <v>0</v>
      </c>
    </row>
    <row r="256" spans="1:12" ht="45" x14ac:dyDescent="0.25">
      <c r="A256" s="10">
        <v>179</v>
      </c>
      <c r="B256" s="10" t="s">
        <v>506</v>
      </c>
      <c r="C256" s="10" t="s">
        <v>126</v>
      </c>
      <c r="D256" s="10" t="s">
        <v>14</v>
      </c>
      <c r="E256" s="11" t="s">
        <v>15</v>
      </c>
      <c r="F256" s="11" t="s">
        <v>35</v>
      </c>
      <c r="G256" s="12">
        <v>4</v>
      </c>
      <c r="H256" s="12">
        <f t="shared" si="17"/>
        <v>4</v>
      </c>
      <c r="I256" s="15" t="s">
        <v>52</v>
      </c>
      <c r="J256" s="12">
        <v>10</v>
      </c>
      <c r="K256" s="12" t="s">
        <v>18</v>
      </c>
      <c r="L256" s="7">
        <v>0</v>
      </c>
    </row>
    <row r="257" spans="1:12" ht="45" x14ac:dyDescent="0.25">
      <c r="A257" s="10">
        <v>180</v>
      </c>
      <c r="B257" s="10" t="s">
        <v>507</v>
      </c>
      <c r="C257" s="10" t="s">
        <v>508</v>
      </c>
      <c r="D257" s="10" t="s">
        <v>14</v>
      </c>
      <c r="E257" s="11" t="s">
        <v>15</v>
      </c>
      <c r="F257" s="11" t="s">
        <v>35</v>
      </c>
      <c r="G257" s="12">
        <v>8</v>
      </c>
      <c r="H257" s="12">
        <f t="shared" si="17"/>
        <v>8</v>
      </c>
      <c r="I257" s="15" t="s">
        <v>509</v>
      </c>
      <c r="J257" s="12">
        <v>20</v>
      </c>
      <c r="K257" s="12" t="s">
        <v>18</v>
      </c>
      <c r="L257" s="7" t="e">
        <f>[1]Zaklad!#REF!</f>
        <v>#REF!</v>
      </c>
    </row>
    <row r="258" spans="1:12" ht="45" x14ac:dyDescent="0.25">
      <c r="A258" s="10">
        <v>181</v>
      </c>
      <c r="B258" s="10" t="s">
        <v>507</v>
      </c>
      <c r="C258" s="10" t="s">
        <v>227</v>
      </c>
      <c r="D258" s="10" t="s">
        <v>14</v>
      </c>
      <c r="E258" s="11" t="s">
        <v>15</v>
      </c>
      <c r="F258" s="11" t="s">
        <v>21</v>
      </c>
      <c r="G258" s="12">
        <v>25</v>
      </c>
      <c r="H258" s="12">
        <f t="shared" si="17"/>
        <v>25</v>
      </c>
      <c r="I258" s="12" t="s">
        <v>510</v>
      </c>
      <c r="J258" s="12">
        <v>70</v>
      </c>
      <c r="K258" s="12" t="s">
        <v>18</v>
      </c>
      <c r="L258" s="7">
        <v>0</v>
      </c>
    </row>
    <row r="259" spans="1:12" ht="45" x14ac:dyDescent="0.25">
      <c r="A259" s="10">
        <v>182</v>
      </c>
      <c r="B259" s="10" t="s">
        <v>511</v>
      </c>
      <c r="C259" s="10" t="s">
        <v>38</v>
      </c>
      <c r="D259" s="10" t="s">
        <v>14</v>
      </c>
      <c r="E259" s="11" t="s">
        <v>15</v>
      </c>
      <c r="F259" s="11" t="s">
        <v>35</v>
      </c>
      <c r="G259" s="12">
        <v>27.5</v>
      </c>
      <c r="H259" s="13">
        <f>G259+G260</f>
        <v>49</v>
      </c>
      <c r="I259" s="15" t="s">
        <v>512</v>
      </c>
      <c r="J259" s="12">
        <v>77</v>
      </c>
      <c r="K259" s="12" t="s">
        <v>18</v>
      </c>
      <c r="L259" s="7" t="s">
        <v>103</v>
      </c>
    </row>
    <row r="260" spans="1:12" ht="45" x14ac:dyDescent="0.25">
      <c r="A260" s="10"/>
      <c r="B260" s="10" t="s">
        <v>511</v>
      </c>
      <c r="C260" s="10" t="s">
        <v>513</v>
      </c>
      <c r="D260" s="10" t="s">
        <v>14</v>
      </c>
      <c r="E260" s="11" t="s">
        <v>15</v>
      </c>
      <c r="F260" s="11" t="s">
        <v>40</v>
      </c>
      <c r="G260" s="12">
        <v>21.5</v>
      </c>
      <c r="H260" s="14"/>
      <c r="I260" s="15" t="s">
        <v>148</v>
      </c>
      <c r="J260" s="12">
        <v>53.5</v>
      </c>
      <c r="K260" s="12" t="s">
        <v>18</v>
      </c>
      <c r="L260" s="7">
        <v>0</v>
      </c>
    </row>
    <row r="261" spans="1:12" ht="45" x14ac:dyDescent="0.25">
      <c r="A261" s="10">
        <v>183</v>
      </c>
      <c r="B261" s="10" t="s">
        <v>514</v>
      </c>
      <c r="C261" s="10" t="s">
        <v>515</v>
      </c>
      <c r="D261" s="10" t="s">
        <v>14</v>
      </c>
      <c r="E261" s="11" t="s">
        <v>15</v>
      </c>
      <c r="F261" s="11" t="s">
        <v>35</v>
      </c>
      <c r="G261" s="12">
        <v>32</v>
      </c>
      <c r="H261" s="13">
        <f>G261+G262+G263+G264</f>
        <v>125</v>
      </c>
      <c r="I261" s="12" t="s">
        <v>39</v>
      </c>
      <c r="J261" s="12">
        <v>80</v>
      </c>
      <c r="K261" s="12" t="s">
        <v>18</v>
      </c>
      <c r="L261" s="7"/>
    </row>
    <row r="262" spans="1:12" ht="45" x14ac:dyDescent="0.25">
      <c r="A262" s="10"/>
      <c r="B262" s="10" t="s">
        <v>514</v>
      </c>
      <c r="C262" s="10" t="s">
        <v>428</v>
      </c>
      <c r="D262" s="10" t="s">
        <v>14</v>
      </c>
      <c r="E262" s="11" t="s">
        <v>15</v>
      </c>
      <c r="F262" s="11"/>
      <c r="G262" s="12">
        <v>17</v>
      </c>
      <c r="H262" s="16"/>
      <c r="I262" s="12"/>
      <c r="J262" s="12">
        <v>50</v>
      </c>
      <c r="K262" s="12" t="s">
        <v>18</v>
      </c>
      <c r="L262" s="7">
        <f>32+69</f>
        <v>101</v>
      </c>
    </row>
    <row r="263" spans="1:12" ht="45" x14ac:dyDescent="0.25">
      <c r="A263" s="10"/>
      <c r="B263" s="10" t="s">
        <v>514</v>
      </c>
      <c r="C263" s="10" t="s">
        <v>428</v>
      </c>
      <c r="D263" s="10" t="s">
        <v>14</v>
      </c>
      <c r="E263" s="11" t="s">
        <v>15</v>
      </c>
      <c r="F263" s="11" t="s">
        <v>163</v>
      </c>
      <c r="G263" s="12">
        <v>69</v>
      </c>
      <c r="H263" s="16"/>
      <c r="I263" s="12" t="s">
        <v>516</v>
      </c>
      <c r="J263" s="12">
        <v>200</v>
      </c>
      <c r="K263" s="12" t="s">
        <v>18</v>
      </c>
      <c r="L263" s="7" t="s">
        <v>103</v>
      </c>
    </row>
    <row r="264" spans="1:12" ht="45" x14ac:dyDescent="0.25">
      <c r="A264" s="10"/>
      <c r="B264" s="10" t="s">
        <v>514</v>
      </c>
      <c r="C264" s="10" t="s">
        <v>428</v>
      </c>
      <c r="D264" s="10" t="s">
        <v>14</v>
      </c>
      <c r="E264" s="11" t="s">
        <v>15</v>
      </c>
      <c r="F264" s="11" t="s">
        <v>517</v>
      </c>
      <c r="G264" s="12">
        <v>7</v>
      </c>
      <c r="H264" s="14"/>
      <c r="I264" s="12" t="s">
        <v>43</v>
      </c>
      <c r="J264" s="12">
        <v>20</v>
      </c>
      <c r="K264" s="12" t="s">
        <v>18</v>
      </c>
      <c r="L264" s="7"/>
    </row>
    <row r="265" spans="1:12" ht="45" x14ac:dyDescent="0.25">
      <c r="A265" s="10">
        <v>184</v>
      </c>
      <c r="B265" s="10" t="s">
        <v>518</v>
      </c>
      <c r="C265" s="10" t="s">
        <v>153</v>
      </c>
      <c r="D265" s="10" t="s">
        <v>14</v>
      </c>
      <c r="E265" s="11" t="s">
        <v>15</v>
      </c>
      <c r="F265" s="11" t="s">
        <v>341</v>
      </c>
      <c r="G265" s="12">
        <v>8.5</v>
      </c>
      <c r="H265" s="12">
        <f>G265</f>
        <v>8.5</v>
      </c>
      <c r="I265" s="12" t="s">
        <v>493</v>
      </c>
      <c r="J265" s="12">
        <v>25.2</v>
      </c>
      <c r="K265" s="12" t="s">
        <v>18</v>
      </c>
      <c r="L265" s="12"/>
    </row>
    <row r="266" spans="1:12" ht="46.5" customHeight="1" x14ac:dyDescent="0.25">
      <c r="A266" s="10">
        <v>185</v>
      </c>
      <c r="B266" s="10" t="s">
        <v>519</v>
      </c>
      <c r="C266" s="10" t="s">
        <v>520</v>
      </c>
      <c r="D266" s="10" t="s">
        <v>14</v>
      </c>
      <c r="E266" s="11" t="s">
        <v>15</v>
      </c>
      <c r="F266" s="11" t="s">
        <v>42</v>
      </c>
      <c r="G266" s="12">
        <v>7</v>
      </c>
      <c r="H266" s="12">
        <f>G266</f>
        <v>7</v>
      </c>
      <c r="I266" s="12" t="s">
        <v>30</v>
      </c>
      <c r="J266" s="12">
        <v>20</v>
      </c>
      <c r="K266" s="12" t="s">
        <v>18</v>
      </c>
      <c r="L266" s="12"/>
    </row>
    <row r="267" spans="1:12" ht="45" x14ac:dyDescent="0.25">
      <c r="A267" s="10">
        <v>186</v>
      </c>
      <c r="B267" s="10" t="s">
        <v>521</v>
      </c>
      <c r="C267" s="10" t="s">
        <v>345</v>
      </c>
      <c r="D267" s="10" t="s">
        <v>14</v>
      </c>
      <c r="E267" s="11" t="s">
        <v>15</v>
      </c>
      <c r="F267" s="11" t="s">
        <v>84</v>
      </c>
      <c r="G267" s="12">
        <v>36</v>
      </c>
      <c r="H267" s="13">
        <f>G267+G268</f>
        <v>141</v>
      </c>
      <c r="I267" s="15" t="s">
        <v>157</v>
      </c>
      <c r="J267" s="12">
        <v>90</v>
      </c>
      <c r="K267" s="12" t="s">
        <v>18</v>
      </c>
      <c r="L267" s="12">
        <v>141</v>
      </c>
    </row>
    <row r="268" spans="1:12" ht="45" x14ac:dyDescent="0.25">
      <c r="A268" s="10"/>
      <c r="B268" s="10" t="s">
        <v>521</v>
      </c>
      <c r="C268" s="10" t="s">
        <v>522</v>
      </c>
      <c r="D268" s="10" t="s">
        <v>14</v>
      </c>
      <c r="E268" s="11" t="s">
        <v>15</v>
      </c>
      <c r="F268" s="11" t="s">
        <v>523</v>
      </c>
      <c r="G268" s="12">
        <v>105</v>
      </c>
      <c r="H268" s="14"/>
      <c r="I268" s="15" t="s">
        <v>26</v>
      </c>
      <c r="J268" s="12">
        <v>300</v>
      </c>
      <c r="K268" s="12" t="s">
        <v>18</v>
      </c>
      <c r="L268" s="12">
        <v>0</v>
      </c>
    </row>
    <row r="269" spans="1:12" ht="45" x14ac:dyDescent="0.25">
      <c r="A269" s="10">
        <v>187</v>
      </c>
      <c r="B269" s="10" t="s">
        <v>524</v>
      </c>
      <c r="C269" s="10" t="s">
        <v>525</v>
      </c>
      <c r="D269" s="10" t="s">
        <v>14</v>
      </c>
      <c r="E269" s="11" t="s">
        <v>15</v>
      </c>
      <c r="F269" s="11" t="s">
        <v>169</v>
      </c>
      <c r="G269" s="12">
        <v>9</v>
      </c>
      <c r="H269" s="12">
        <f>G269</f>
        <v>9</v>
      </c>
      <c r="I269" s="15" t="s">
        <v>526</v>
      </c>
      <c r="J269" s="12">
        <v>24</v>
      </c>
      <c r="K269" s="12" t="s">
        <v>18</v>
      </c>
      <c r="L269" s="12">
        <v>0</v>
      </c>
    </row>
    <row r="270" spans="1:12" ht="45" x14ac:dyDescent="0.25">
      <c r="A270" s="10">
        <v>188</v>
      </c>
      <c r="B270" s="10" t="s">
        <v>524</v>
      </c>
      <c r="C270" s="10" t="s">
        <v>527</v>
      </c>
      <c r="D270" s="10" t="s">
        <v>14</v>
      </c>
      <c r="E270" s="11" t="s">
        <v>15</v>
      </c>
      <c r="F270" s="11" t="s">
        <v>169</v>
      </c>
      <c r="G270" s="12">
        <v>9</v>
      </c>
      <c r="H270" s="12">
        <f>G270</f>
        <v>9</v>
      </c>
      <c r="I270" s="15" t="s">
        <v>526</v>
      </c>
      <c r="J270" s="12">
        <v>24</v>
      </c>
      <c r="K270" s="12" t="s">
        <v>18</v>
      </c>
      <c r="L270" s="12">
        <v>0</v>
      </c>
    </row>
    <row r="271" spans="1:12" ht="45" x14ac:dyDescent="0.25">
      <c r="A271" s="10">
        <v>189</v>
      </c>
      <c r="B271" s="10" t="s">
        <v>528</v>
      </c>
      <c r="C271" s="10" t="s">
        <v>529</v>
      </c>
      <c r="D271" s="10" t="s">
        <v>14</v>
      </c>
      <c r="E271" s="11" t="s">
        <v>15</v>
      </c>
      <c r="F271" s="11" t="s">
        <v>407</v>
      </c>
      <c r="G271" s="12">
        <v>9</v>
      </c>
      <c r="H271" s="13">
        <f>G271+G272</f>
        <v>18</v>
      </c>
      <c r="I271" s="12" t="s">
        <v>43</v>
      </c>
      <c r="J271" s="12">
        <v>25</v>
      </c>
      <c r="K271" s="12" t="s">
        <v>18</v>
      </c>
      <c r="L271" s="15">
        <v>0</v>
      </c>
    </row>
    <row r="272" spans="1:12" ht="45" x14ac:dyDescent="0.25">
      <c r="A272" s="10"/>
      <c r="B272" s="10" t="s">
        <v>528</v>
      </c>
      <c r="C272" s="10" t="s">
        <v>529</v>
      </c>
      <c r="D272" s="10" t="s">
        <v>14</v>
      </c>
      <c r="E272" s="11" t="s">
        <v>15</v>
      </c>
      <c r="F272" s="11" t="s">
        <v>530</v>
      </c>
      <c r="G272" s="12">
        <v>9</v>
      </c>
      <c r="H272" s="14"/>
      <c r="I272" s="12" t="s">
        <v>43</v>
      </c>
      <c r="J272" s="12">
        <v>25</v>
      </c>
      <c r="K272" s="12" t="s">
        <v>18</v>
      </c>
      <c r="L272" s="15"/>
    </row>
    <row r="273" spans="1:12" ht="45" x14ac:dyDescent="0.25">
      <c r="A273" s="10">
        <v>190</v>
      </c>
      <c r="B273" s="10" t="s">
        <v>531</v>
      </c>
      <c r="C273" s="10" t="s">
        <v>508</v>
      </c>
      <c r="D273" s="10" t="s">
        <v>14</v>
      </c>
      <c r="E273" s="11" t="s">
        <v>15</v>
      </c>
      <c r="F273" s="11" t="s">
        <v>169</v>
      </c>
      <c r="G273" s="12">
        <v>24</v>
      </c>
      <c r="H273" s="12">
        <f>G273</f>
        <v>24</v>
      </c>
      <c r="I273" s="15" t="s">
        <v>532</v>
      </c>
      <c r="J273" s="12">
        <v>72</v>
      </c>
      <c r="K273" s="12" t="s">
        <v>18</v>
      </c>
      <c r="L273" s="12">
        <v>0</v>
      </c>
    </row>
    <row r="274" spans="1:12" ht="45" x14ac:dyDescent="0.25">
      <c r="A274" s="10">
        <v>191</v>
      </c>
      <c r="B274" s="10" t="s">
        <v>533</v>
      </c>
      <c r="C274" s="10" t="s">
        <v>457</v>
      </c>
      <c r="D274" s="10" t="s">
        <v>14</v>
      </c>
      <c r="E274" s="11" t="s">
        <v>15</v>
      </c>
      <c r="F274" s="11" t="s">
        <v>21</v>
      </c>
      <c r="G274" s="12">
        <v>47</v>
      </c>
      <c r="H274" s="13">
        <f>G274+G275</f>
        <v>74</v>
      </c>
      <c r="I274" s="12" t="s">
        <v>443</v>
      </c>
      <c r="J274" s="12">
        <v>131.6</v>
      </c>
      <c r="K274" s="12" t="s">
        <v>18</v>
      </c>
      <c r="L274" s="7" t="s">
        <v>103</v>
      </c>
    </row>
    <row r="275" spans="1:12" ht="45" x14ac:dyDescent="0.25">
      <c r="A275" s="10"/>
      <c r="B275" s="10" t="s">
        <v>533</v>
      </c>
      <c r="C275" s="10"/>
      <c r="D275" s="10" t="s">
        <v>14</v>
      </c>
      <c r="E275" s="11" t="s">
        <v>15</v>
      </c>
      <c r="F275" s="11" t="s">
        <v>270</v>
      </c>
      <c r="G275" s="12">
        <v>27</v>
      </c>
      <c r="H275" s="14"/>
      <c r="I275" s="12" t="s">
        <v>30</v>
      </c>
      <c r="J275" s="12">
        <v>79.2</v>
      </c>
      <c r="K275" s="12" t="s">
        <v>18</v>
      </c>
      <c r="L275" s="12">
        <v>0</v>
      </c>
    </row>
    <row r="276" spans="1:12" ht="45" x14ac:dyDescent="0.25">
      <c r="A276" s="10">
        <v>192</v>
      </c>
      <c r="B276" s="10" t="s">
        <v>534</v>
      </c>
      <c r="C276" s="10" t="s">
        <v>535</v>
      </c>
      <c r="D276" s="10" t="s">
        <v>14</v>
      </c>
      <c r="E276" s="11" t="s">
        <v>15</v>
      </c>
      <c r="F276" s="11" t="s">
        <v>169</v>
      </c>
      <c r="G276" s="12">
        <v>9</v>
      </c>
      <c r="H276" s="12">
        <f>G276</f>
        <v>9</v>
      </c>
      <c r="I276" s="12" t="s">
        <v>405</v>
      </c>
      <c r="J276" s="12">
        <v>24</v>
      </c>
      <c r="K276" s="12" t="s">
        <v>18</v>
      </c>
      <c r="L276" s="12">
        <v>0</v>
      </c>
    </row>
    <row r="277" spans="1:12" ht="45" x14ac:dyDescent="0.25">
      <c r="A277" s="10">
        <v>193</v>
      </c>
      <c r="B277" s="10" t="s">
        <v>536</v>
      </c>
      <c r="C277" s="10" t="s">
        <v>537</v>
      </c>
      <c r="D277" s="10" t="s">
        <v>14</v>
      </c>
      <c r="E277" s="11" t="s">
        <v>15</v>
      </c>
      <c r="F277" s="11" t="s">
        <v>35</v>
      </c>
      <c r="G277" s="12">
        <v>25</v>
      </c>
      <c r="H277" s="12">
        <f t="shared" ref="H277:H279" si="18">G277</f>
        <v>25</v>
      </c>
      <c r="I277" s="15" t="s">
        <v>538</v>
      </c>
      <c r="J277" s="12">
        <v>70</v>
      </c>
      <c r="K277" s="12" t="s">
        <v>18</v>
      </c>
      <c r="L277" s="7">
        <v>0</v>
      </c>
    </row>
    <row r="278" spans="1:12" ht="45" x14ac:dyDescent="0.25">
      <c r="A278" s="10">
        <v>194</v>
      </c>
      <c r="B278" s="10" t="s">
        <v>539</v>
      </c>
      <c r="C278" s="10" t="s">
        <v>32</v>
      </c>
      <c r="D278" s="10" t="s">
        <v>14</v>
      </c>
      <c r="E278" s="11" t="s">
        <v>15</v>
      </c>
      <c r="F278" s="11" t="s">
        <v>84</v>
      </c>
      <c r="G278" s="12">
        <v>20</v>
      </c>
      <c r="H278" s="12">
        <f t="shared" si="18"/>
        <v>20</v>
      </c>
      <c r="I278" s="12" t="s">
        <v>30</v>
      </c>
      <c r="J278" s="12">
        <v>51.8</v>
      </c>
      <c r="K278" s="12" t="s">
        <v>18</v>
      </c>
      <c r="L278" s="12">
        <v>0</v>
      </c>
    </row>
    <row r="279" spans="1:12" ht="45" x14ac:dyDescent="0.25">
      <c r="A279" s="10">
        <v>195</v>
      </c>
      <c r="B279" s="10" t="s">
        <v>540</v>
      </c>
      <c r="C279" s="10" t="s">
        <v>46</v>
      </c>
      <c r="D279" s="10" t="s">
        <v>14</v>
      </c>
      <c r="E279" s="11" t="s">
        <v>15</v>
      </c>
      <c r="F279" s="11" t="s">
        <v>84</v>
      </c>
      <c r="G279" s="12">
        <v>20</v>
      </c>
      <c r="H279" s="12">
        <f t="shared" si="18"/>
        <v>20</v>
      </c>
      <c r="I279" s="12" t="s">
        <v>30</v>
      </c>
      <c r="J279" s="12">
        <v>51.8</v>
      </c>
      <c r="K279" s="12" t="s">
        <v>18</v>
      </c>
      <c r="L279" s="12">
        <v>0</v>
      </c>
    </row>
    <row r="280" spans="1:12" ht="45" x14ac:dyDescent="0.25">
      <c r="A280" s="10">
        <v>196</v>
      </c>
      <c r="B280" s="10" t="s">
        <v>541</v>
      </c>
      <c r="C280" s="10" t="s">
        <v>179</v>
      </c>
      <c r="D280" s="10" t="s">
        <v>14</v>
      </c>
      <c r="E280" s="11" t="s">
        <v>15</v>
      </c>
      <c r="F280" s="11" t="s">
        <v>542</v>
      </c>
      <c r="G280" s="12">
        <v>2</v>
      </c>
      <c r="H280" s="13">
        <f>G280+G281</f>
        <v>107</v>
      </c>
      <c r="I280" s="12" t="s">
        <v>43</v>
      </c>
      <c r="J280" s="12">
        <v>4.1100000000000003</v>
      </c>
      <c r="K280" s="12" t="s">
        <v>18</v>
      </c>
      <c r="L280" s="12">
        <v>107</v>
      </c>
    </row>
    <row r="281" spans="1:12" ht="45" x14ac:dyDescent="0.25">
      <c r="A281" s="10"/>
      <c r="B281" s="10" t="s">
        <v>541</v>
      </c>
      <c r="C281" s="10" t="s">
        <v>543</v>
      </c>
      <c r="D281" s="10" t="s">
        <v>14</v>
      </c>
      <c r="E281" s="11" t="s">
        <v>15</v>
      </c>
      <c r="F281" s="11" t="s">
        <v>544</v>
      </c>
      <c r="G281" s="12">
        <v>105</v>
      </c>
      <c r="H281" s="14"/>
      <c r="I281" s="12" t="s">
        <v>26</v>
      </c>
      <c r="J281" s="12">
        <v>300</v>
      </c>
      <c r="K281" s="12" t="s">
        <v>18</v>
      </c>
      <c r="L281" s="12">
        <v>0</v>
      </c>
    </row>
    <row r="282" spans="1:12" ht="45" x14ac:dyDescent="0.25">
      <c r="A282" s="10">
        <v>197</v>
      </c>
      <c r="B282" s="10" t="s">
        <v>545</v>
      </c>
      <c r="C282" s="10" t="s">
        <v>202</v>
      </c>
      <c r="D282" s="10" t="s">
        <v>14</v>
      </c>
      <c r="E282" s="11" t="s">
        <v>15</v>
      </c>
      <c r="F282" s="11" t="s">
        <v>135</v>
      </c>
      <c r="G282" s="12"/>
      <c r="H282" s="12"/>
      <c r="I282" s="12" t="s">
        <v>546</v>
      </c>
      <c r="J282" s="12"/>
      <c r="K282" s="12" t="s">
        <v>18</v>
      </c>
      <c r="L282" s="7">
        <v>0</v>
      </c>
    </row>
    <row r="283" spans="1:12" ht="45" x14ac:dyDescent="0.25">
      <c r="A283" s="10">
        <v>198</v>
      </c>
      <c r="B283" s="10" t="s">
        <v>547</v>
      </c>
      <c r="C283" s="10" t="s">
        <v>206</v>
      </c>
      <c r="D283" s="10" t="s">
        <v>14</v>
      </c>
      <c r="E283" s="11" t="s">
        <v>15</v>
      </c>
      <c r="F283" s="11" t="s">
        <v>130</v>
      </c>
      <c r="G283" s="12">
        <v>14</v>
      </c>
      <c r="H283" s="13">
        <f>G283+G284+G285</f>
        <v>23.6</v>
      </c>
      <c r="I283" s="12" t="s">
        <v>30</v>
      </c>
      <c r="J283" s="12">
        <v>41.4</v>
      </c>
      <c r="K283" s="12" t="s">
        <v>18</v>
      </c>
      <c r="L283" s="12"/>
    </row>
    <row r="284" spans="1:12" ht="45" x14ac:dyDescent="0.25">
      <c r="A284" s="10"/>
      <c r="B284" s="10" t="s">
        <v>547</v>
      </c>
      <c r="C284" s="10" t="s">
        <v>206</v>
      </c>
      <c r="D284" s="10" t="s">
        <v>14</v>
      </c>
      <c r="E284" s="11" t="s">
        <v>15</v>
      </c>
      <c r="F284" s="11" t="s">
        <v>293</v>
      </c>
      <c r="G284" s="12">
        <v>6.6</v>
      </c>
      <c r="H284" s="16"/>
      <c r="I284" s="12" t="s">
        <v>30</v>
      </c>
      <c r="J284" s="12"/>
      <c r="K284" s="12" t="s">
        <v>18</v>
      </c>
      <c r="L284" s="12" t="s">
        <v>294</v>
      </c>
    </row>
    <row r="285" spans="1:12" ht="45" x14ac:dyDescent="0.25">
      <c r="A285" s="10"/>
      <c r="B285" s="10" t="s">
        <v>547</v>
      </c>
      <c r="C285" s="10" t="s">
        <v>206</v>
      </c>
      <c r="D285" s="10" t="s">
        <v>14</v>
      </c>
      <c r="E285" s="11" t="s">
        <v>15</v>
      </c>
      <c r="F285" s="11" t="s">
        <v>111</v>
      </c>
      <c r="G285" s="12">
        <v>3</v>
      </c>
      <c r="H285" s="14"/>
      <c r="I285" s="12" t="s">
        <v>30</v>
      </c>
      <c r="J285" s="12">
        <v>6.6</v>
      </c>
      <c r="K285" s="12" t="s">
        <v>18</v>
      </c>
      <c r="L285" s="12"/>
    </row>
    <row r="286" spans="1:12" ht="45" x14ac:dyDescent="0.25">
      <c r="A286" s="10">
        <v>199</v>
      </c>
      <c r="B286" s="10" t="s">
        <v>548</v>
      </c>
      <c r="C286" s="10" t="s">
        <v>549</v>
      </c>
      <c r="D286" s="17" t="s">
        <v>14</v>
      </c>
      <c r="E286" s="11" t="s">
        <v>15</v>
      </c>
      <c r="F286" s="15" t="s">
        <v>88</v>
      </c>
      <c r="G286" s="12">
        <v>17</v>
      </c>
      <c r="H286" s="12">
        <f>G286</f>
        <v>17</v>
      </c>
      <c r="I286" s="12" t="s">
        <v>89</v>
      </c>
      <c r="J286" s="12">
        <v>50</v>
      </c>
      <c r="K286" s="12" t="s">
        <v>18</v>
      </c>
      <c r="L286" s="12" t="s">
        <v>103</v>
      </c>
    </row>
    <row r="287" spans="1:12" ht="45" x14ac:dyDescent="0.25">
      <c r="A287" s="10">
        <v>200</v>
      </c>
      <c r="B287" s="10" t="s">
        <v>550</v>
      </c>
      <c r="C287" s="10" t="s">
        <v>551</v>
      </c>
      <c r="D287" s="10" t="s">
        <v>14</v>
      </c>
      <c r="E287" s="11" t="s">
        <v>15</v>
      </c>
      <c r="F287" s="11" t="s">
        <v>222</v>
      </c>
      <c r="G287" s="12">
        <v>13</v>
      </c>
      <c r="H287" s="12">
        <f>G287</f>
        <v>13</v>
      </c>
      <c r="I287" s="12" t="s">
        <v>30</v>
      </c>
      <c r="J287" s="12">
        <v>37.799999999999997</v>
      </c>
      <c r="K287" s="12" t="s">
        <v>18</v>
      </c>
      <c r="L287" s="12"/>
    </row>
    <row r="288" spans="1:12" ht="45" x14ac:dyDescent="0.25">
      <c r="A288" s="10">
        <v>201</v>
      </c>
      <c r="B288" s="10" t="s">
        <v>552</v>
      </c>
      <c r="C288" s="10" t="s">
        <v>553</v>
      </c>
      <c r="D288" s="10" t="s">
        <v>14</v>
      </c>
      <c r="E288" s="11" t="s">
        <v>15</v>
      </c>
      <c r="F288" s="11" t="s">
        <v>554</v>
      </c>
      <c r="G288" s="12">
        <v>5</v>
      </c>
      <c r="H288" s="12">
        <f t="shared" ref="H288:H292" si="19">G288</f>
        <v>5</v>
      </c>
      <c r="I288" s="12" t="s">
        <v>30</v>
      </c>
      <c r="J288" s="12">
        <v>14.4</v>
      </c>
      <c r="K288" s="12" t="s">
        <v>18</v>
      </c>
      <c r="L288" s="12"/>
    </row>
    <row r="289" spans="1:12" ht="45" x14ac:dyDescent="0.25">
      <c r="A289" s="10">
        <v>202</v>
      </c>
      <c r="B289" s="10" t="s">
        <v>555</v>
      </c>
      <c r="C289" s="10" t="s">
        <v>145</v>
      </c>
      <c r="D289" s="10" t="s">
        <v>14</v>
      </c>
      <c r="E289" s="11" t="s">
        <v>15</v>
      </c>
      <c r="F289" s="11" t="s">
        <v>72</v>
      </c>
      <c r="G289" s="12">
        <v>14</v>
      </c>
      <c r="H289" s="12">
        <f t="shared" si="19"/>
        <v>14</v>
      </c>
      <c r="I289" s="12" t="s">
        <v>73</v>
      </c>
      <c r="J289" s="12">
        <v>39</v>
      </c>
      <c r="K289" s="12" t="s">
        <v>18</v>
      </c>
      <c r="L289" s="7">
        <v>0</v>
      </c>
    </row>
    <row r="290" spans="1:12" ht="45" x14ac:dyDescent="0.25">
      <c r="A290" s="10">
        <v>203</v>
      </c>
      <c r="B290" s="10" t="s">
        <v>556</v>
      </c>
      <c r="C290" s="10" t="s">
        <v>129</v>
      </c>
      <c r="D290" s="10" t="s">
        <v>14</v>
      </c>
      <c r="E290" s="11" t="s">
        <v>15</v>
      </c>
      <c r="F290" s="11" t="s">
        <v>557</v>
      </c>
      <c r="G290" s="12">
        <v>5</v>
      </c>
      <c r="H290" s="12">
        <f t="shared" si="19"/>
        <v>5</v>
      </c>
      <c r="I290" s="12" t="s">
        <v>119</v>
      </c>
      <c r="J290" s="12">
        <v>12</v>
      </c>
      <c r="K290" s="12" t="s">
        <v>18</v>
      </c>
      <c r="L290" s="12" t="s">
        <v>103</v>
      </c>
    </row>
    <row r="291" spans="1:12" ht="45" x14ac:dyDescent="0.25">
      <c r="A291" s="10">
        <v>204</v>
      </c>
      <c r="B291" s="10" t="s">
        <v>558</v>
      </c>
      <c r="C291" s="10" t="s">
        <v>202</v>
      </c>
      <c r="D291" s="10" t="s">
        <v>14</v>
      </c>
      <c r="E291" s="11" t="s">
        <v>15</v>
      </c>
      <c r="F291" s="11" t="s">
        <v>169</v>
      </c>
      <c r="G291" s="12">
        <v>9</v>
      </c>
      <c r="H291" s="12">
        <f t="shared" si="19"/>
        <v>9</v>
      </c>
      <c r="I291" s="12" t="s">
        <v>318</v>
      </c>
      <c r="J291" s="12">
        <v>24</v>
      </c>
      <c r="K291" s="12" t="s">
        <v>18</v>
      </c>
      <c r="L291" s="12">
        <v>0</v>
      </c>
    </row>
    <row r="292" spans="1:12" ht="45" x14ac:dyDescent="0.25">
      <c r="A292" s="10">
        <v>205</v>
      </c>
      <c r="B292" s="10" t="s">
        <v>559</v>
      </c>
      <c r="C292" s="10" t="s">
        <v>75</v>
      </c>
      <c r="D292" s="10" t="s">
        <v>14</v>
      </c>
      <c r="E292" s="11" t="s">
        <v>15</v>
      </c>
      <c r="F292" s="11" t="s">
        <v>560</v>
      </c>
      <c r="G292" s="12">
        <v>3</v>
      </c>
      <c r="H292" s="12">
        <f t="shared" si="19"/>
        <v>3</v>
      </c>
      <c r="I292" s="12" t="s">
        <v>30</v>
      </c>
      <c r="J292" s="12">
        <v>6.6</v>
      </c>
      <c r="K292" s="12" t="s">
        <v>18</v>
      </c>
      <c r="L292" s="12"/>
    </row>
    <row r="293" spans="1:12" ht="45" x14ac:dyDescent="0.25">
      <c r="A293" s="10">
        <v>206</v>
      </c>
      <c r="B293" s="10" t="s">
        <v>561</v>
      </c>
      <c r="C293" s="10" t="s">
        <v>175</v>
      </c>
      <c r="D293" s="10" t="s">
        <v>14</v>
      </c>
      <c r="E293" s="11" t="s">
        <v>15</v>
      </c>
      <c r="F293" s="11" t="s">
        <v>136</v>
      </c>
      <c r="G293" s="12">
        <v>6</v>
      </c>
      <c r="H293" s="13">
        <f>G293+G294</f>
        <v>10</v>
      </c>
      <c r="I293" s="12" t="s">
        <v>43</v>
      </c>
      <c r="J293" s="12">
        <v>15</v>
      </c>
      <c r="K293" s="12" t="s">
        <v>18</v>
      </c>
      <c r="L293" s="12">
        <f>6+4</f>
        <v>10</v>
      </c>
    </row>
    <row r="294" spans="1:12" ht="45" x14ac:dyDescent="0.25">
      <c r="A294" s="10"/>
      <c r="B294" s="10" t="s">
        <v>561</v>
      </c>
      <c r="C294" s="10" t="s">
        <v>175</v>
      </c>
      <c r="D294" s="10" t="s">
        <v>14</v>
      </c>
      <c r="E294" s="11" t="s">
        <v>15</v>
      </c>
      <c r="F294" s="11" t="s">
        <v>562</v>
      </c>
      <c r="G294" s="12">
        <v>4</v>
      </c>
      <c r="H294" s="14"/>
      <c r="I294" s="12" t="s">
        <v>43</v>
      </c>
      <c r="J294" s="12">
        <v>10</v>
      </c>
      <c r="K294" s="12" t="s">
        <v>18</v>
      </c>
      <c r="L294" s="12">
        <v>0</v>
      </c>
    </row>
    <row r="295" spans="1:12" s="27" customFormat="1" ht="38.25" x14ac:dyDescent="0.25">
      <c r="A295" s="24">
        <v>207</v>
      </c>
      <c r="B295" s="24" t="s">
        <v>563</v>
      </c>
      <c r="C295" s="24" t="s">
        <v>159</v>
      </c>
      <c r="D295" s="24" t="s">
        <v>14</v>
      </c>
      <c r="E295" s="25" t="s">
        <v>15</v>
      </c>
      <c r="F295" s="25" t="s">
        <v>564</v>
      </c>
      <c r="G295" s="26">
        <v>6</v>
      </c>
      <c r="H295" s="31">
        <f>G295+G296</f>
        <v>15</v>
      </c>
      <c r="I295" s="26" t="s">
        <v>30</v>
      </c>
      <c r="J295" s="26">
        <v>16</v>
      </c>
      <c r="K295" s="26" t="s">
        <v>18</v>
      </c>
      <c r="L295" s="26">
        <f>6+9</f>
        <v>15</v>
      </c>
    </row>
    <row r="296" spans="1:12" s="27" customFormat="1" ht="38.25" x14ac:dyDescent="0.25">
      <c r="A296" s="24"/>
      <c r="B296" s="24" t="s">
        <v>563</v>
      </c>
      <c r="C296" s="24" t="s">
        <v>159</v>
      </c>
      <c r="D296" s="24" t="s">
        <v>14</v>
      </c>
      <c r="E296" s="25" t="s">
        <v>15</v>
      </c>
      <c r="F296" s="25" t="s">
        <v>565</v>
      </c>
      <c r="G296" s="26">
        <v>9</v>
      </c>
      <c r="H296" s="32"/>
      <c r="I296" s="26" t="s">
        <v>30</v>
      </c>
      <c r="J296" s="26">
        <v>24</v>
      </c>
      <c r="K296" s="26" t="s">
        <v>18</v>
      </c>
      <c r="L296" s="26" t="s">
        <v>103</v>
      </c>
    </row>
    <row r="297" spans="1:12" ht="45" x14ac:dyDescent="0.25">
      <c r="A297" s="10">
        <v>208</v>
      </c>
      <c r="B297" s="33" t="s">
        <v>566</v>
      </c>
      <c r="C297" s="10" t="s">
        <v>238</v>
      </c>
      <c r="D297" s="10" t="s">
        <v>14</v>
      </c>
      <c r="E297" s="11" t="s">
        <v>15</v>
      </c>
      <c r="F297" s="11" t="s">
        <v>35</v>
      </c>
      <c r="G297" s="15">
        <v>12</v>
      </c>
      <c r="H297" s="15">
        <f>G297</f>
        <v>12</v>
      </c>
      <c r="I297" s="15" t="s">
        <v>58</v>
      </c>
      <c r="J297" s="12">
        <v>30</v>
      </c>
      <c r="K297" s="12" t="s">
        <v>18</v>
      </c>
      <c r="L297" s="7">
        <v>0</v>
      </c>
    </row>
    <row r="298" spans="1:12" ht="45" x14ac:dyDescent="0.25">
      <c r="A298" s="10">
        <v>209</v>
      </c>
      <c r="B298" s="10" t="s">
        <v>567</v>
      </c>
      <c r="C298" s="10" t="s">
        <v>568</v>
      </c>
      <c r="D298" s="10" t="s">
        <v>569</v>
      </c>
      <c r="E298" s="11" t="s">
        <v>15</v>
      </c>
      <c r="F298" s="11" t="s">
        <v>570</v>
      </c>
      <c r="G298" s="12">
        <v>10</v>
      </c>
      <c r="H298" s="13">
        <f>G298+G299</f>
        <v>16</v>
      </c>
      <c r="I298" s="12" t="s">
        <v>30</v>
      </c>
      <c r="J298" s="12">
        <v>28.6</v>
      </c>
      <c r="K298" s="12" t="s">
        <v>18</v>
      </c>
      <c r="L298" s="12"/>
    </row>
    <row r="299" spans="1:12" ht="45" x14ac:dyDescent="0.25">
      <c r="A299" s="10"/>
      <c r="B299" s="10" t="s">
        <v>567</v>
      </c>
      <c r="C299" s="10" t="s">
        <v>568</v>
      </c>
      <c r="D299" s="10" t="s">
        <v>14</v>
      </c>
      <c r="E299" s="11" t="s">
        <v>15</v>
      </c>
      <c r="F299" s="11" t="s">
        <v>571</v>
      </c>
      <c r="G299" s="12">
        <v>6</v>
      </c>
      <c r="H299" s="14"/>
      <c r="I299" s="12" t="s">
        <v>30</v>
      </c>
      <c r="J299" s="12">
        <v>15</v>
      </c>
      <c r="K299" s="12" t="s">
        <v>18</v>
      </c>
      <c r="L299" s="12"/>
    </row>
    <row r="300" spans="1:12" ht="45" x14ac:dyDescent="0.25">
      <c r="A300" s="10">
        <v>210</v>
      </c>
      <c r="B300" s="10" t="s">
        <v>572</v>
      </c>
      <c r="C300" s="10" t="s">
        <v>315</v>
      </c>
      <c r="D300" s="10" t="s">
        <v>14</v>
      </c>
      <c r="E300" s="11" t="s">
        <v>15</v>
      </c>
      <c r="F300" s="11" t="s">
        <v>367</v>
      </c>
      <c r="G300" s="12">
        <v>10</v>
      </c>
      <c r="H300" s="12">
        <f>G300</f>
        <v>10</v>
      </c>
      <c r="I300" s="12" t="s">
        <v>30</v>
      </c>
      <c r="J300" s="12">
        <v>28</v>
      </c>
      <c r="K300" s="12" t="s">
        <v>18</v>
      </c>
      <c r="L300" s="12"/>
    </row>
    <row r="301" spans="1:12" ht="45" x14ac:dyDescent="0.25">
      <c r="A301" s="10">
        <v>211</v>
      </c>
      <c r="B301" s="10" t="s">
        <v>573</v>
      </c>
      <c r="C301" s="10" t="s">
        <v>457</v>
      </c>
      <c r="D301" s="10" t="s">
        <v>14</v>
      </c>
      <c r="E301" s="11" t="s">
        <v>15</v>
      </c>
      <c r="F301" s="11" t="s">
        <v>574</v>
      </c>
      <c r="G301" s="12">
        <v>105</v>
      </c>
      <c r="H301" s="12">
        <f t="shared" ref="H301:H304" si="20">G301</f>
        <v>105</v>
      </c>
      <c r="I301" s="12" t="s">
        <v>43</v>
      </c>
      <c r="J301" s="12">
        <v>300</v>
      </c>
      <c r="K301" s="12" t="s">
        <v>18</v>
      </c>
      <c r="L301" s="12">
        <v>0</v>
      </c>
    </row>
    <row r="302" spans="1:12" ht="45" x14ac:dyDescent="0.25">
      <c r="A302" s="10">
        <v>212</v>
      </c>
      <c r="B302" s="10" t="s">
        <v>575</v>
      </c>
      <c r="C302" s="10" t="s">
        <v>209</v>
      </c>
      <c r="D302" s="10" t="s">
        <v>576</v>
      </c>
      <c r="E302" s="11" t="s">
        <v>15</v>
      </c>
      <c r="F302" s="11" t="s">
        <v>35</v>
      </c>
      <c r="G302" s="12">
        <v>125</v>
      </c>
      <c r="H302" s="12">
        <f t="shared" si="20"/>
        <v>125</v>
      </c>
      <c r="I302" s="12" t="s">
        <v>577</v>
      </c>
      <c r="J302" s="12">
        <v>350</v>
      </c>
      <c r="K302" s="12" t="s">
        <v>578</v>
      </c>
      <c r="L302" s="7">
        <v>0</v>
      </c>
    </row>
    <row r="303" spans="1:12" ht="45" x14ac:dyDescent="0.25">
      <c r="A303" s="10">
        <v>213</v>
      </c>
      <c r="B303" s="10" t="s">
        <v>575</v>
      </c>
      <c r="C303" s="10" t="s">
        <v>579</v>
      </c>
      <c r="D303" s="10" t="s">
        <v>576</v>
      </c>
      <c r="E303" s="11" t="s">
        <v>15</v>
      </c>
      <c r="F303" s="11" t="s">
        <v>35</v>
      </c>
      <c r="G303" s="12">
        <v>80</v>
      </c>
      <c r="H303" s="12">
        <f t="shared" si="20"/>
        <v>80</v>
      </c>
      <c r="I303" s="15" t="s">
        <v>580</v>
      </c>
      <c r="J303" s="12">
        <v>200</v>
      </c>
      <c r="K303" s="12" t="s">
        <v>18</v>
      </c>
      <c r="L303" s="7">
        <v>0</v>
      </c>
    </row>
    <row r="304" spans="1:12" ht="45" x14ac:dyDescent="0.25">
      <c r="A304" s="10">
        <v>214</v>
      </c>
      <c r="B304" s="10" t="s">
        <v>575</v>
      </c>
      <c r="C304" s="10" t="s">
        <v>363</v>
      </c>
      <c r="D304" s="10" t="s">
        <v>14</v>
      </c>
      <c r="E304" s="11" t="s">
        <v>15</v>
      </c>
      <c r="F304" s="11" t="s">
        <v>581</v>
      </c>
      <c r="G304" s="12">
        <v>172</v>
      </c>
      <c r="H304" s="12">
        <f t="shared" si="20"/>
        <v>172</v>
      </c>
      <c r="I304" s="12" t="s">
        <v>516</v>
      </c>
      <c r="J304" s="12">
        <v>500</v>
      </c>
      <c r="K304" s="12" t="s">
        <v>18</v>
      </c>
      <c r="L304" s="12">
        <v>0</v>
      </c>
    </row>
    <row r="305" spans="1:12" ht="45" x14ac:dyDescent="0.25">
      <c r="A305" s="10">
        <v>215</v>
      </c>
      <c r="B305" s="10" t="s">
        <v>582</v>
      </c>
      <c r="C305" s="10" t="s">
        <v>129</v>
      </c>
      <c r="D305" s="10" t="s">
        <v>14</v>
      </c>
      <c r="E305" s="11" t="s">
        <v>15</v>
      </c>
      <c r="F305" s="11" t="s">
        <v>583</v>
      </c>
      <c r="G305" s="12">
        <v>6</v>
      </c>
      <c r="H305" s="13">
        <f>G305+G306</f>
        <v>12</v>
      </c>
      <c r="I305" s="12" t="s">
        <v>30</v>
      </c>
      <c r="J305" s="12">
        <v>17</v>
      </c>
      <c r="K305" s="12" t="s">
        <v>18</v>
      </c>
      <c r="L305" s="12">
        <v>0</v>
      </c>
    </row>
    <row r="306" spans="1:12" ht="45" x14ac:dyDescent="0.25">
      <c r="A306" s="10"/>
      <c r="B306" s="10" t="s">
        <v>582</v>
      </c>
      <c r="C306" s="10" t="s">
        <v>129</v>
      </c>
      <c r="D306" s="10" t="s">
        <v>14</v>
      </c>
      <c r="E306" s="11" t="s">
        <v>15</v>
      </c>
      <c r="F306" s="11" t="s">
        <v>584</v>
      </c>
      <c r="G306" s="12">
        <v>6</v>
      </c>
      <c r="H306" s="14"/>
      <c r="I306" s="12" t="s">
        <v>30</v>
      </c>
      <c r="J306" s="12">
        <v>15</v>
      </c>
      <c r="K306" s="12" t="s">
        <v>18</v>
      </c>
      <c r="L306" s="12"/>
    </row>
    <row r="307" spans="1:12" ht="45" x14ac:dyDescent="0.25">
      <c r="A307" s="10">
        <v>216</v>
      </c>
      <c r="B307" s="10" t="s">
        <v>585</v>
      </c>
      <c r="C307" s="10" t="s">
        <v>155</v>
      </c>
      <c r="D307" s="10" t="s">
        <v>14</v>
      </c>
      <c r="E307" s="11" t="s">
        <v>15</v>
      </c>
      <c r="F307" s="11" t="s">
        <v>586</v>
      </c>
      <c r="G307" s="12">
        <v>31</v>
      </c>
      <c r="H307" s="12">
        <f>G307</f>
        <v>31</v>
      </c>
      <c r="I307" s="15" t="s">
        <v>587</v>
      </c>
      <c r="J307" s="12">
        <v>90</v>
      </c>
      <c r="K307" s="12" t="s">
        <v>18</v>
      </c>
      <c r="L307" s="12">
        <v>0</v>
      </c>
    </row>
    <row r="308" spans="1:12" ht="45" x14ac:dyDescent="0.25">
      <c r="A308" s="10">
        <v>217</v>
      </c>
      <c r="B308" s="10" t="s">
        <v>588</v>
      </c>
      <c r="C308" s="10" t="s">
        <v>159</v>
      </c>
      <c r="D308" s="10" t="s">
        <v>14</v>
      </c>
      <c r="E308" s="11" t="s">
        <v>15</v>
      </c>
      <c r="F308" s="11" t="s">
        <v>169</v>
      </c>
      <c r="G308" s="12">
        <v>9</v>
      </c>
      <c r="H308" s="12">
        <f t="shared" ref="H308:H314" si="21">G308</f>
        <v>9</v>
      </c>
      <c r="I308" s="12" t="s">
        <v>405</v>
      </c>
      <c r="J308" s="12">
        <v>24</v>
      </c>
      <c r="K308" s="12" t="s">
        <v>18</v>
      </c>
      <c r="L308" s="12">
        <v>0</v>
      </c>
    </row>
    <row r="309" spans="1:12" ht="45" x14ac:dyDescent="0.25">
      <c r="A309" s="10">
        <v>218</v>
      </c>
      <c r="B309" s="10" t="s">
        <v>589</v>
      </c>
      <c r="C309" s="10" t="s">
        <v>590</v>
      </c>
      <c r="D309" s="10" t="s">
        <v>14</v>
      </c>
      <c r="E309" s="11" t="s">
        <v>15</v>
      </c>
      <c r="F309" s="11" t="s">
        <v>169</v>
      </c>
      <c r="G309" s="12">
        <v>31</v>
      </c>
      <c r="H309" s="12">
        <f t="shared" si="21"/>
        <v>31</v>
      </c>
      <c r="I309" s="15" t="s">
        <v>157</v>
      </c>
      <c r="J309" s="12">
        <v>90</v>
      </c>
      <c r="K309" s="12" t="s">
        <v>18</v>
      </c>
      <c r="L309" s="12">
        <v>0</v>
      </c>
    </row>
    <row r="310" spans="1:12" ht="45" x14ac:dyDescent="0.25">
      <c r="A310" s="10">
        <v>219</v>
      </c>
      <c r="B310" s="10" t="s">
        <v>591</v>
      </c>
      <c r="C310" s="10" t="s">
        <v>592</v>
      </c>
      <c r="D310" s="10" t="s">
        <v>14</v>
      </c>
      <c r="E310" s="11" t="s">
        <v>15</v>
      </c>
      <c r="F310" s="11" t="s">
        <v>270</v>
      </c>
      <c r="G310" s="12">
        <v>17</v>
      </c>
      <c r="H310" s="12">
        <f t="shared" si="21"/>
        <v>17</v>
      </c>
      <c r="I310" s="12" t="s">
        <v>305</v>
      </c>
      <c r="J310" s="12">
        <v>50</v>
      </c>
      <c r="K310" s="12" t="s">
        <v>18</v>
      </c>
      <c r="L310" s="12">
        <v>0</v>
      </c>
    </row>
    <row r="311" spans="1:12" ht="45" x14ac:dyDescent="0.25">
      <c r="A311" s="10">
        <v>220</v>
      </c>
      <c r="B311" s="10" t="s">
        <v>593</v>
      </c>
      <c r="C311" s="10" t="s">
        <v>594</v>
      </c>
      <c r="D311" s="10" t="s">
        <v>14</v>
      </c>
      <c r="E311" s="11" t="s">
        <v>15</v>
      </c>
      <c r="F311" s="11" t="s">
        <v>270</v>
      </c>
      <c r="G311" s="12">
        <v>27</v>
      </c>
      <c r="H311" s="12">
        <f t="shared" si="21"/>
        <v>27</v>
      </c>
      <c r="I311" s="12" t="s">
        <v>304</v>
      </c>
      <c r="J311" s="12">
        <v>80</v>
      </c>
      <c r="K311" s="12" t="s">
        <v>18</v>
      </c>
      <c r="L311" s="12">
        <v>0</v>
      </c>
    </row>
    <row r="312" spans="1:12" ht="45" x14ac:dyDescent="0.25">
      <c r="A312" s="10">
        <v>221</v>
      </c>
      <c r="B312" s="10" t="s">
        <v>595</v>
      </c>
      <c r="C312" s="10" t="s">
        <v>596</v>
      </c>
      <c r="D312" s="10" t="s">
        <v>14</v>
      </c>
      <c r="E312" s="11" t="s">
        <v>15</v>
      </c>
      <c r="F312" s="11" t="s">
        <v>35</v>
      </c>
      <c r="G312" s="12">
        <v>4</v>
      </c>
      <c r="H312" s="12">
        <f t="shared" si="21"/>
        <v>4</v>
      </c>
      <c r="I312" s="15" t="s">
        <v>52</v>
      </c>
      <c r="J312" s="12">
        <v>10</v>
      </c>
      <c r="K312" s="12" t="s">
        <v>18</v>
      </c>
      <c r="L312" s="7">
        <v>0</v>
      </c>
    </row>
    <row r="313" spans="1:12" ht="45" x14ac:dyDescent="0.25">
      <c r="A313" s="10">
        <v>222</v>
      </c>
      <c r="B313" s="10" t="s">
        <v>597</v>
      </c>
      <c r="C313" s="10" t="s">
        <v>179</v>
      </c>
      <c r="D313" s="10" t="s">
        <v>14</v>
      </c>
      <c r="E313" s="11" t="s">
        <v>15</v>
      </c>
      <c r="F313" s="11" t="s">
        <v>21</v>
      </c>
      <c r="G313" s="12">
        <v>12</v>
      </c>
      <c r="H313" s="12">
        <f t="shared" si="21"/>
        <v>12</v>
      </c>
      <c r="I313" s="12" t="s">
        <v>89</v>
      </c>
      <c r="J313" s="12">
        <v>30</v>
      </c>
      <c r="K313" s="12" t="s">
        <v>18</v>
      </c>
      <c r="L313" s="7">
        <v>0</v>
      </c>
    </row>
    <row r="314" spans="1:12" ht="45" x14ac:dyDescent="0.25">
      <c r="A314" s="10">
        <v>223</v>
      </c>
      <c r="B314" s="10" t="s">
        <v>598</v>
      </c>
      <c r="C314" s="10" t="s">
        <v>599</v>
      </c>
      <c r="D314" s="10" t="s">
        <v>14</v>
      </c>
      <c r="E314" s="11" t="s">
        <v>15</v>
      </c>
      <c r="F314" s="11" t="s">
        <v>40</v>
      </c>
      <c r="G314" s="12">
        <v>58</v>
      </c>
      <c r="H314" s="12">
        <f t="shared" si="21"/>
        <v>58</v>
      </c>
      <c r="I314" s="12" t="s">
        <v>600</v>
      </c>
      <c r="J314" s="12">
        <v>162.4</v>
      </c>
      <c r="K314" s="12" t="s">
        <v>18</v>
      </c>
      <c r="L314" s="7" t="s">
        <v>103</v>
      </c>
    </row>
    <row r="315" spans="1:12" ht="45" x14ac:dyDescent="0.25">
      <c r="A315" s="10">
        <v>224</v>
      </c>
      <c r="B315" s="10" t="s">
        <v>601</v>
      </c>
      <c r="C315" s="10" t="s">
        <v>602</v>
      </c>
      <c r="D315" s="10" t="s">
        <v>14</v>
      </c>
      <c r="E315" s="11" t="s">
        <v>15</v>
      </c>
      <c r="F315" s="11" t="s">
        <v>35</v>
      </c>
      <c r="G315" s="12">
        <v>27.5</v>
      </c>
      <c r="H315" s="13">
        <f>G315+G316</f>
        <v>55.5</v>
      </c>
      <c r="I315" s="15" t="s">
        <v>603</v>
      </c>
      <c r="J315" s="12">
        <v>77</v>
      </c>
      <c r="K315" s="12" t="s">
        <v>18</v>
      </c>
      <c r="L315" s="7" t="s">
        <v>103</v>
      </c>
    </row>
    <row r="316" spans="1:12" ht="45" x14ac:dyDescent="0.25">
      <c r="A316" s="10"/>
      <c r="B316" s="10" t="s">
        <v>601</v>
      </c>
      <c r="C316" s="10" t="s">
        <v>602</v>
      </c>
      <c r="D316" s="10" t="s">
        <v>14</v>
      </c>
      <c r="E316" s="11" t="s">
        <v>15</v>
      </c>
      <c r="F316" s="11" t="s">
        <v>409</v>
      </c>
      <c r="G316" s="12">
        <v>28</v>
      </c>
      <c r="H316" s="14"/>
      <c r="I316" s="15" t="s">
        <v>603</v>
      </c>
      <c r="J316" s="12">
        <v>70</v>
      </c>
      <c r="K316" s="12" t="s">
        <v>18</v>
      </c>
      <c r="L316" s="7">
        <f>27.5+28</f>
        <v>55.5</v>
      </c>
    </row>
    <row r="317" spans="1:12" ht="45" x14ac:dyDescent="0.25">
      <c r="A317" s="10">
        <v>225</v>
      </c>
      <c r="B317" s="10" t="s">
        <v>604</v>
      </c>
      <c r="C317" s="10" t="s">
        <v>13</v>
      </c>
      <c r="D317" s="10" t="s">
        <v>14</v>
      </c>
      <c r="E317" s="11" t="s">
        <v>15</v>
      </c>
      <c r="F317" s="11" t="s">
        <v>605</v>
      </c>
      <c r="G317" s="12">
        <v>9</v>
      </c>
      <c r="H317" s="13">
        <f>G317+G318</f>
        <v>16</v>
      </c>
      <c r="I317" s="12" t="s">
        <v>30</v>
      </c>
      <c r="J317" s="12">
        <v>26</v>
      </c>
      <c r="K317" s="12" t="s">
        <v>18</v>
      </c>
      <c r="L317" s="12" t="s">
        <v>103</v>
      </c>
    </row>
    <row r="318" spans="1:12" ht="45" x14ac:dyDescent="0.25">
      <c r="A318" s="10"/>
      <c r="B318" s="10" t="s">
        <v>604</v>
      </c>
      <c r="C318" s="10" t="s">
        <v>13</v>
      </c>
      <c r="D318" s="10" t="s">
        <v>14</v>
      </c>
      <c r="E318" s="11" t="s">
        <v>15</v>
      </c>
      <c r="F318" s="11" t="s">
        <v>190</v>
      </c>
      <c r="G318" s="12">
        <v>7</v>
      </c>
      <c r="H318" s="14"/>
      <c r="I318" s="12" t="s">
        <v>30</v>
      </c>
      <c r="J318" s="12">
        <v>11</v>
      </c>
      <c r="K318" s="12" t="s">
        <v>18</v>
      </c>
      <c r="L318" s="12"/>
    </row>
    <row r="319" spans="1:12" ht="45" x14ac:dyDescent="0.25">
      <c r="A319" s="10">
        <v>226</v>
      </c>
      <c r="B319" s="10" t="s">
        <v>606</v>
      </c>
      <c r="C319" s="10" t="s">
        <v>238</v>
      </c>
      <c r="D319" s="10" t="s">
        <v>14</v>
      </c>
      <c r="E319" s="11" t="s">
        <v>15</v>
      </c>
      <c r="F319" s="11" t="s">
        <v>607</v>
      </c>
      <c r="G319" s="12">
        <v>6</v>
      </c>
      <c r="H319" s="12">
        <f>G319</f>
        <v>6</v>
      </c>
      <c r="I319" s="12" t="s">
        <v>43</v>
      </c>
      <c r="J319" s="12">
        <v>15</v>
      </c>
      <c r="K319" s="12" t="s">
        <v>18</v>
      </c>
      <c r="L319" s="12"/>
    </row>
    <row r="320" spans="1:12" ht="45" x14ac:dyDescent="0.25">
      <c r="A320" s="10">
        <v>227</v>
      </c>
      <c r="B320" s="10" t="s">
        <v>608</v>
      </c>
      <c r="C320" s="10" t="s">
        <v>315</v>
      </c>
      <c r="D320" s="34" t="s">
        <v>14</v>
      </c>
      <c r="E320" s="11" t="s">
        <v>15</v>
      </c>
      <c r="F320" s="11" t="s">
        <v>156</v>
      </c>
      <c r="G320" s="12">
        <v>11</v>
      </c>
      <c r="H320" s="12">
        <f>G320</f>
        <v>11</v>
      </c>
      <c r="I320" s="12" t="s">
        <v>30</v>
      </c>
      <c r="J320" s="12">
        <v>29.7</v>
      </c>
      <c r="K320" s="12" t="s">
        <v>18</v>
      </c>
      <c r="L320" s="12">
        <v>0</v>
      </c>
    </row>
    <row r="321" spans="1:12" ht="45" x14ac:dyDescent="0.25">
      <c r="A321" s="10">
        <v>228</v>
      </c>
      <c r="B321" s="10" t="s">
        <v>609</v>
      </c>
      <c r="C321" s="10" t="s">
        <v>145</v>
      </c>
      <c r="D321" s="10" t="s">
        <v>14</v>
      </c>
      <c r="E321" s="11" t="s">
        <v>15</v>
      </c>
      <c r="F321" s="11" t="s">
        <v>610</v>
      </c>
      <c r="G321" s="12">
        <v>11</v>
      </c>
      <c r="H321" s="13">
        <f>G321+G322</f>
        <v>17</v>
      </c>
      <c r="I321" s="12" t="s">
        <v>43</v>
      </c>
      <c r="J321" s="12">
        <v>30</v>
      </c>
      <c r="K321" s="12" t="s">
        <v>18</v>
      </c>
      <c r="L321" s="12"/>
    </row>
    <row r="322" spans="1:12" ht="45" x14ac:dyDescent="0.25">
      <c r="A322" s="10"/>
      <c r="B322" s="10" t="s">
        <v>609</v>
      </c>
      <c r="C322" s="10" t="s">
        <v>145</v>
      </c>
      <c r="D322" s="10" t="s">
        <v>14</v>
      </c>
      <c r="E322" s="11" t="s">
        <v>15</v>
      </c>
      <c r="F322" s="11" t="s">
        <v>461</v>
      </c>
      <c r="G322" s="12">
        <v>6</v>
      </c>
      <c r="H322" s="14"/>
      <c r="I322" s="12" t="s">
        <v>191</v>
      </c>
      <c r="J322" s="12">
        <v>16.2</v>
      </c>
      <c r="K322" s="12" t="s">
        <v>18</v>
      </c>
      <c r="L322" s="12"/>
    </row>
    <row r="323" spans="1:12" ht="45" x14ac:dyDescent="0.25">
      <c r="A323" s="10">
        <v>229</v>
      </c>
      <c r="B323" s="10" t="s">
        <v>611</v>
      </c>
      <c r="C323" s="10" t="s">
        <v>315</v>
      </c>
      <c r="D323" s="10" t="s">
        <v>14</v>
      </c>
      <c r="E323" s="11" t="s">
        <v>15</v>
      </c>
      <c r="F323" s="11" t="s">
        <v>612</v>
      </c>
      <c r="G323" s="12">
        <v>11</v>
      </c>
      <c r="H323" s="12">
        <f>G323</f>
        <v>11</v>
      </c>
      <c r="I323" s="12" t="s">
        <v>469</v>
      </c>
      <c r="J323" s="12">
        <v>32</v>
      </c>
      <c r="K323" s="12" t="s">
        <v>18</v>
      </c>
      <c r="L323" s="12"/>
    </row>
    <row r="324" spans="1:12" ht="45" x14ac:dyDescent="0.25">
      <c r="A324" s="10">
        <v>230</v>
      </c>
      <c r="B324" s="10" t="s">
        <v>613</v>
      </c>
      <c r="C324" s="10" t="s">
        <v>249</v>
      </c>
      <c r="D324" s="10" t="s">
        <v>14</v>
      </c>
      <c r="E324" s="11" t="s">
        <v>15</v>
      </c>
      <c r="F324" s="11" t="s">
        <v>614</v>
      </c>
      <c r="G324" s="12">
        <v>11</v>
      </c>
      <c r="H324" s="13">
        <f>G324+G325</f>
        <v>19</v>
      </c>
      <c r="I324" s="12" t="s">
        <v>43</v>
      </c>
      <c r="J324" s="12">
        <v>30</v>
      </c>
      <c r="K324" s="12" t="s">
        <v>18</v>
      </c>
      <c r="L324" s="12"/>
    </row>
    <row r="325" spans="1:12" ht="45" x14ac:dyDescent="0.25">
      <c r="A325" s="10"/>
      <c r="B325" s="10" t="s">
        <v>613</v>
      </c>
      <c r="C325" s="10" t="s">
        <v>249</v>
      </c>
      <c r="D325" s="10" t="s">
        <v>14</v>
      </c>
      <c r="E325" s="11" t="s">
        <v>15</v>
      </c>
      <c r="F325" s="11" t="s">
        <v>615</v>
      </c>
      <c r="G325" s="12">
        <v>8</v>
      </c>
      <c r="H325" s="14"/>
      <c r="I325" s="12" t="s">
        <v>30</v>
      </c>
      <c r="J325" s="22">
        <v>43883</v>
      </c>
      <c r="K325" s="12" t="s">
        <v>18</v>
      </c>
      <c r="L325" s="12"/>
    </row>
    <row r="326" spans="1:12" ht="45" x14ac:dyDescent="0.25">
      <c r="A326" s="10">
        <v>231</v>
      </c>
      <c r="B326" s="10" t="s">
        <v>616</v>
      </c>
      <c r="C326" s="10" t="s">
        <v>617</v>
      </c>
      <c r="D326" s="10" t="s">
        <v>14</v>
      </c>
      <c r="E326" s="11" t="s">
        <v>15</v>
      </c>
      <c r="F326" s="11" t="s">
        <v>84</v>
      </c>
      <c r="G326" s="12">
        <v>18.5</v>
      </c>
      <c r="H326" s="13">
        <f>G326+G327</f>
        <v>29.5</v>
      </c>
      <c r="I326" s="12" t="s">
        <v>30</v>
      </c>
      <c r="J326" s="12">
        <v>51.8</v>
      </c>
      <c r="K326" s="12" t="s">
        <v>18</v>
      </c>
      <c r="L326" s="12">
        <v>0</v>
      </c>
    </row>
    <row r="327" spans="1:12" ht="45" x14ac:dyDescent="0.25">
      <c r="A327" s="10"/>
      <c r="B327" s="10" t="s">
        <v>616</v>
      </c>
      <c r="C327" s="10" t="s">
        <v>617</v>
      </c>
      <c r="D327" s="10" t="s">
        <v>14</v>
      </c>
      <c r="E327" s="11" t="s">
        <v>15</v>
      </c>
      <c r="F327" s="11" t="s">
        <v>207</v>
      </c>
      <c r="G327" s="12">
        <v>11</v>
      </c>
      <c r="H327" s="14"/>
      <c r="I327" s="15" t="s">
        <v>157</v>
      </c>
      <c r="J327" s="12">
        <v>30</v>
      </c>
      <c r="K327" s="12" t="s">
        <v>18</v>
      </c>
      <c r="L327" s="12">
        <v>0</v>
      </c>
    </row>
    <row r="328" spans="1:12" ht="45" x14ac:dyDescent="0.25">
      <c r="A328" s="10">
        <v>232</v>
      </c>
      <c r="B328" s="10" t="s">
        <v>618</v>
      </c>
      <c r="C328" s="10" t="s">
        <v>619</v>
      </c>
      <c r="D328" s="10" t="s">
        <v>14</v>
      </c>
      <c r="E328" s="11" t="s">
        <v>15</v>
      </c>
      <c r="F328" s="11" t="s">
        <v>35</v>
      </c>
      <c r="G328" s="15">
        <v>25</v>
      </c>
      <c r="H328" s="35">
        <f>G328+G329</f>
        <v>49</v>
      </c>
      <c r="I328" s="15" t="s">
        <v>58</v>
      </c>
      <c r="J328" s="12">
        <v>70</v>
      </c>
      <c r="K328" s="12" t="s">
        <v>18</v>
      </c>
      <c r="L328" s="7" t="s">
        <v>103</v>
      </c>
    </row>
    <row r="329" spans="1:12" ht="45" x14ac:dyDescent="0.25">
      <c r="A329" s="10"/>
      <c r="B329" s="10" t="s">
        <v>618</v>
      </c>
      <c r="C329" s="10" t="s">
        <v>445</v>
      </c>
      <c r="D329" s="10"/>
      <c r="E329" s="11" t="s">
        <v>15</v>
      </c>
      <c r="F329" s="11" t="s">
        <v>33</v>
      </c>
      <c r="G329" s="15">
        <v>24</v>
      </c>
      <c r="H329" s="36"/>
      <c r="I329" s="15" t="s">
        <v>34</v>
      </c>
      <c r="J329" s="12">
        <v>60</v>
      </c>
      <c r="K329" s="12" t="s">
        <v>18</v>
      </c>
      <c r="L329" s="7">
        <f>25+24</f>
        <v>49</v>
      </c>
    </row>
    <row r="330" spans="1:12" ht="45" x14ac:dyDescent="0.25">
      <c r="A330" s="10">
        <v>233</v>
      </c>
      <c r="B330" s="10" t="s">
        <v>620</v>
      </c>
      <c r="C330" s="10" t="s">
        <v>51</v>
      </c>
      <c r="D330" s="10" t="s">
        <v>14</v>
      </c>
      <c r="E330" s="11" t="s">
        <v>15</v>
      </c>
      <c r="F330" s="11" t="s">
        <v>40</v>
      </c>
      <c r="G330" s="12">
        <v>21.5</v>
      </c>
      <c r="H330" s="12">
        <f>G330</f>
        <v>21.5</v>
      </c>
      <c r="I330" s="15" t="s">
        <v>148</v>
      </c>
      <c r="J330" s="12">
        <v>53.5</v>
      </c>
      <c r="K330" s="12" t="s">
        <v>18</v>
      </c>
      <c r="L330" s="7" t="s">
        <v>103</v>
      </c>
    </row>
    <row r="331" spans="1:12" ht="45" x14ac:dyDescent="0.25">
      <c r="A331" s="10">
        <v>234</v>
      </c>
      <c r="B331" s="10" t="s">
        <v>621</v>
      </c>
      <c r="C331" s="10" t="s">
        <v>79</v>
      </c>
      <c r="D331" s="10" t="s">
        <v>14</v>
      </c>
      <c r="E331" s="11" t="s">
        <v>15</v>
      </c>
      <c r="F331" s="11" t="s">
        <v>472</v>
      </c>
      <c r="G331" s="12">
        <v>52</v>
      </c>
      <c r="H331" s="12">
        <f t="shared" ref="H331:H332" si="22">G331</f>
        <v>52</v>
      </c>
      <c r="I331" s="15" t="s">
        <v>622</v>
      </c>
      <c r="J331" s="12">
        <v>150</v>
      </c>
      <c r="K331" s="12" t="s">
        <v>18</v>
      </c>
      <c r="L331" s="12">
        <v>0</v>
      </c>
    </row>
    <row r="332" spans="1:12" ht="45" x14ac:dyDescent="0.25">
      <c r="A332" s="10">
        <v>235</v>
      </c>
      <c r="B332" s="10" t="s">
        <v>623</v>
      </c>
      <c r="C332" s="10" t="s">
        <v>108</v>
      </c>
      <c r="D332" s="10" t="s">
        <v>14</v>
      </c>
      <c r="E332" s="11" t="s">
        <v>15</v>
      </c>
      <c r="F332" s="11" t="s">
        <v>517</v>
      </c>
      <c r="G332" s="12">
        <v>5</v>
      </c>
      <c r="H332" s="12">
        <f t="shared" si="22"/>
        <v>5</v>
      </c>
      <c r="I332" s="12" t="s">
        <v>30</v>
      </c>
      <c r="J332" s="12">
        <v>13.2</v>
      </c>
      <c r="K332" s="12" t="s">
        <v>18</v>
      </c>
      <c r="L332" s="12"/>
    </row>
    <row r="333" spans="1:12" ht="45" x14ac:dyDescent="0.25">
      <c r="A333" s="10">
        <v>236</v>
      </c>
      <c r="B333" s="10" t="s">
        <v>624</v>
      </c>
      <c r="C333" s="10" t="s">
        <v>32</v>
      </c>
      <c r="D333" s="10" t="s">
        <v>14</v>
      </c>
      <c r="E333" s="11" t="s">
        <v>15</v>
      </c>
      <c r="F333" s="11" t="s">
        <v>187</v>
      </c>
      <c r="G333" s="12">
        <v>8</v>
      </c>
      <c r="H333" s="13">
        <f>G333+G334</f>
        <v>22</v>
      </c>
      <c r="I333" s="12" t="s">
        <v>30</v>
      </c>
      <c r="J333" s="12">
        <v>23.2</v>
      </c>
      <c r="K333" s="12" t="s">
        <v>18</v>
      </c>
      <c r="L333" s="12">
        <v>0</v>
      </c>
    </row>
    <row r="334" spans="1:12" ht="45" x14ac:dyDescent="0.25">
      <c r="A334" s="10"/>
      <c r="B334" s="10" t="s">
        <v>624</v>
      </c>
      <c r="C334" s="10" t="s">
        <v>217</v>
      </c>
      <c r="D334" s="10" t="s">
        <v>14</v>
      </c>
      <c r="E334" s="11" t="s">
        <v>15</v>
      </c>
      <c r="F334" s="11" t="s">
        <v>187</v>
      </c>
      <c r="G334" s="12">
        <v>14</v>
      </c>
      <c r="H334" s="14"/>
      <c r="I334" s="12" t="s">
        <v>30</v>
      </c>
      <c r="J334" s="12">
        <v>40.6</v>
      </c>
      <c r="K334" s="12" t="s">
        <v>18</v>
      </c>
      <c r="L334" s="12">
        <v>0</v>
      </c>
    </row>
    <row r="335" spans="1:12" ht="45" x14ac:dyDescent="0.25">
      <c r="A335" s="10">
        <v>237</v>
      </c>
      <c r="B335" s="10" t="s">
        <v>625</v>
      </c>
      <c r="C335" s="10" t="s">
        <v>83</v>
      </c>
      <c r="D335" s="10" t="s">
        <v>14</v>
      </c>
      <c r="E335" s="11" t="s">
        <v>15</v>
      </c>
      <c r="F335" s="11" t="s">
        <v>84</v>
      </c>
      <c r="G335" s="12">
        <v>18.5</v>
      </c>
      <c r="H335" s="12">
        <f>G335</f>
        <v>18.5</v>
      </c>
      <c r="I335" s="12" t="s">
        <v>30</v>
      </c>
      <c r="J335" s="12">
        <v>51.8</v>
      </c>
      <c r="K335" s="12" t="s">
        <v>18</v>
      </c>
      <c r="L335" s="12">
        <v>0</v>
      </c>
    </row>
    <row r="336" spans="1:12" ht="45" x14ac:dyDescent="0.25">
      <c r="A336" s="10">
        <v>238</v>
      </c>
      <c r="B336" s="10" t="s">
        <v>625</v>
      </c>
      <c r="C336" s="10" t="s">
        <v>54</v>
      </c>
      <c r="D336" s="10" t="s">
        <v>14</v>
      </c>
      <c r="E336" s="11" t="s">
        <v>15</v>
      </c>
      <c r="F336" s="11" t="s">
        <v>626</v>
      </c>
      <c r="G336" s="12">
        <v>3</v>
      </c>
      <c r="H336" s="13">
        <f>G336+G337</f>
        <v>7</v>
      </c>
      <c r="I336" s="12" t="s">
        <v>30</v>
      </c>
      <c r="J336" s="12">
        <v>6.6</v>
      </c>
      <c r="K336" s="12" t="s">
        <v>18</v>
      </c>
      <c r="L336" s="12"/>
    </row>
    <row r="337" spans="1:12" ht="45" x14ac:dyDescent="0.25">
      <c r="A337" s="10"/>
      <c r="B337" s="10" t="s">
        <v>625</v>
      </c>
      <c r="C337" s="10" t="s">
        <v>627</v>
      </c>
      <c r="D337" s="10" t="s">
        <v>14</v>
      </c>
      <c r="E337" s="11" t="s">
        <v>15</v>
      </c>
      <c r="F337" s="11" t="s">
        <v>626</v>
      </c>
      <c r="G337" s="12">
        <v>4</v>
      </c>
      <c r="H337" s="14"/>
      <c r="I337" s="12" t="s">
        <v>43</v>
      </c>
      <c r="J337" s="12">
        <v>11.4</v>
      </c>
      <c r="K337" s="12" t="s">
        <v>18</v>
      </c>
      <c r="L337" s="12"/>
    </row>
    <row r="338" spans="1:12" ht="45" x14ac:dyDescent="0.25">
      <c r="A338" s="10">
        <v>239</v>
      </c>
      <c r="B338" s="10" t="s">
        <v>628</v>
      </c>
      <c r="C338" s="10" t="s">
        <v>20</v>
      </c>
      <c r="D338" s="10" t="s">
        <v>14</v>
      </c>
      <c r="E338" s="11" t="s">
        <v>15</v>
      </c>
      <c r="F338" s="11" t="s">
        <v>156</v>
      </c>
      <c r="G338" s="12">
        <v>11</v>
      </c>
      <c r="H338" s="12">
        <f>G338</f>
        <v>11</v>
      </c>
      <c r="I338" s="12" t="s">
        <v>30</v>
      </c>
      <c r="J338" s="12">
        <v>29.7</v>
      </c>
      <c r="K338" s="12" t="s">
        <v>18</v>
      </c>
      <c r="L338" s="12">
        <v>0</v>
      </c>
    </row>
    <row r="339" spans="1:12" ht="45" x14ac:dyDescent="0.25">
      <c r="A339" s="10">
        <v>240</v>
      </c>
      <c r="B339" s="10" t="s">
        <v>629</v>
      </c>
      <c r="C339" s="10" t="s">
        <v>124</v>
      </c>
      <c r="D339" s="10" t="s">
        <v>14</v>
      </c>
      <c r="E339" s="11" t="s">
        <v>15</v>
      </c>
      <c r="F339" s="11" t="s">
        <v>630</v>
      </c>
      <c r="G339" s="12">
        <v>31</v>
      </c>
      <c r="H339" s="13">
        <f>G339+G340</f>
        <v>40</v>
      </c>
      <c r="I339" s="12" t="s">
        <v>43</v>
      </c>
      <c r="J339" s="12">
        <v>90</v>
      </c>
      <c r="K339" s="12" t="s">
        <v>18</v>
      </c>
      <c r="L339" s="12">
        <f>J339+J340</f>
        <v>116</v>
      </c>
    </row>
    <row r="340" spans="1:12" ht="45" x14ac:dyDescent="0.25">
      <c r="A340" s="10"/>
      <c r="B340" s="10" t="s">
        <v>629</v>
      </c>
      <c r="C340" s="10" t="s">
        <v>124</v>
      </c>
      <c r="D340" s="10" t="s">
        <v>14</v>
      </c>
      <c r="E340" s="11" t="s">
        <v>15</v>
      </c>
      <c r="F340" s="11" t="s">
        <v>631</v>
      </c>
      <c r="G340" s="12">
        <v>9</v>
      </c>
      <c r="H340" s="14"/>
      <c r="I340" s="12" t="s">
        <v>43</v>
      </c>
      <c r="J340" s="12">
        <v>26</v>
      </c>
      <c r="K340" s="12" t="s">
        <v>18</v>
      </c>
      <c r="L340" s="12">
        <v>0</v>
      </c>
    </row>
    <row r="341" spans="1:12" s="27" customFormat="1" ht="38.25" x14ac:dyDescent="0.25">
      <c r="A341" s="24">
        <v>241</v>
      </c>
      <c r="B341" s="24" t="s">
        <v>632</v>
      </c>
      <c r="C341" s="24" t="s">
        <v>432</v>
      </c>
      <c r="D341" s="24" t="s">
        <v>14</v>
      </c>
      <c r="E341" s="25" t="s">
        <v>15</v>
      </c>
      <c r="F341" s="25" t="s">
        <v>633</v>
      </c>
      <c r="G341" s="26">
        <v>4</v>
      </c>
      <c r="H341" s="31">
        <f>G341+G342+G343</f>
        <v>22</v>
      </c>
      <c r="I341" s="26" t="s">
        <v>43</v>
      </c>
      <c r="J341" s="26">
        <v>10.65</v>
      </c>
      <c r="K341" s="26" t="s">
        <v>18</v>
      </c>
      <c r="L341" s="26"/>
    </row>
    <row r="342" spans="1:12" s="27" customFormat="1" ht="38.25" x14ac:dyDescent="0.25">
      <c r="A342" s="24"/>
      <c r="B342" s="37" t="s">
        <v>632</v>
      </c>
      <c r="C342" s="24" t="s">
        <v>432</v>
      </c>
      <c r="D342" s="24" t="s">
        <v>14</v>
      </c>
      <c r="E342" s="25" t="s">
        <v>15</v>
      </c>
      <c r="F342" s="25" t="s">
        <v>634</v>
      </c>
      <c r="G342" s="26">
        <v>13</v>
      </c>
      <c r="H342" s="38"/>
      <c r="I342" s="26" t="s">
        <v>43</v>
      </c>
      <c r="J342" s="26">
        <v>37.5</v>
      </c>
      <c r="K342" s="26" t="s">
        <v>18</v>
      </c>
      <c r="L342" s="26">
        <f>4+13+5</f>
        <v>22</v>
      </c>
    </row>
    <row r="343" spans="1:12" s="27" customFormat="1" ht="38.25" x14ac:dyDescent="0.25">
      <c r="A343" s="24"/>
      <c r="B343" s="24" t="s">
        <v>632</v>
      </c>
      <c r="C343" s="24" t="s">
        <v>432</v>
      </c>
      <c r="D343" s="24" t="s">
        <v>14</v>
      </c>
      <c r="E343" s="25" t="s">
        <v>15</v>
      </c>
      <c r="F343" s="25" t="s">
        <v>635</v>
      </c>
      <c r="G343" s="26">
        <v>5</v>
      </c>
      <c r="H343" s="32"/>
      <c r="I343" s="26" t="s">
        <v>43</v>
      </c>
      <c r="J343" s="26">
        <v>13.64</v>
      </c>
      <c r="K343" s="26" t="s">
        <v>18</v>
      </c>
      <c r="L343" s="26">
        <v>0</v>
      </c>
    </row>
    <row r="344" spans="1:12" ht="45" x14ac:dyDescent="0.25">
      <c r="A344" s="10">
        <v>242</v>
      </c>
      <c r="B344" s="10" t="s">
        <v>636</v>
      </c>
      <c r="C344" s="10" t="s">
        <v>217</v>
      </c>
      <c r="D344" s="10" t="s">
        <v>14</v>
      </c>
      <c r="E344" s="11" t="s">
        <v>15</v>
      </c>
      <c r="F344" s="11" t="s">
        <v>637</v>
      </c>
      <c r="G344" s="12">
        <v>25</v>
      </c>
      <c r="H344" s="39">
        <f>G344+G345</f>
        <v>43631</v>
      </c>
      <c r="I344" s="15" t="s">
        <v>30</v>
      </c>
      <c r="J344" s="12">
        <v>72</v>
      </c>
      <c r="K344" s="12" t="s">
        <v>18</v>
      </c>
      <c r="L344" s="7">
        <v>0</v>
      </c>
    </row>
    <row r="345" spans="1:12" ht="45" x14ac:dyDescent="0.25">
      <c r="A345" s="10"/>
      <c r="B345" s="10" t="s">
        <v>636</v>
      </c>
      <c r="C345" s="10" t="s">
        <v>159</v>
      </c>
      <c r="D345" s="10" t="s">
        <v>14</v>
      </c>
      <c r="E345" s="11" t="s">
        <v>15</v>
      </c>
      <c r="F345" s="11" t="s">
        <v>40</v>
      </c>
      <c r="G345" s="22">
        <v>43606</v>
      </c>
      <c r="H345" s="40"/>
      <c r="I345" s="15" t="s">
        <v>148</v>
      </c>
      <c r="J345" s="12">
        <v>53.5</v>
      </c>
      <c r="K345" s="41" t="s">
        <v>18</v>
      </c>
      <c r="L345" s="7">
        <v>0</v>
      </c>
    </row>
    <row r="346" spans="1:12" ht="45" x14ac:dyDescent="0.25">
      <c r="A346" s="10">
        <v>243</v>
      </c>
      <c r="B346" s="10" t="s">
        <v>638</v>
      </c>
      <c r="C346" s="10" t="s">
        <v>236</v>
      </c>
      <c r="D346" s="10" t="s">
        <v>14</v>
      </c>
      <c r="E346" s="11" t="s">
        <v>15</v>
      </c>
      <c r="F346" s="11" t="s">
        <v>639</v>
      </c>
      <c r="G346" s="12">
        <v>6</v>
      </c>
      <c r="H346" s="13">
        <f>G346+G347</f>
        <v>15</v>
      </c>
      <c r="I346" s="12" t="s">
        <v>30</v>
      </c>
      <c r="J346" s="12">
        <v>16.5</v>
      </c>
      <c r="K346" s="12" t="s">
        <v>18</v>
      </c>
      <c r="L346" s="15"/>
    </row>
    <row r="347" spans="1:12" ht="45" x14ac:dyDescent="0.25">
      <c r="A347" s="10"/>
      <c r="B347" s="10" t="s">
        <v>638</v>
      </c>
      <c r="C347" s="10" t="s">
        <v>236</v>
      </c>
      <c r="D347" s="10" t="s">
        <v>14</v>
      </c>
      <c r="E347" s="11" t="s">
        <v>15</v>
      </c>
      <c r="F347" s="11" t="s">
        <v>640</v>
      </c>
      <c r="G347" s="12">
        <v>9</v>
      </c>
      <c r="H347" s="14"/>
      <c r="I347" s="12" t="s">
        <v>641</v>
      </c>
      <c r="J347" s="12">
        <v>26.4</v>
      </c>
      <c r="K347" s="12" t="s">
        <v>18</v>
      </c>
      <c r="L347" s="15">
        <v>0</v>
      </c>
    </row>
    <row r="348" spans="1:12" ht="45" x14ac:dyDescent="0.25">
      <c r="A348" s="10">
        <v>244</v>
      </c>
      <c r="B348" s="10" t="s">
        <v>642</v>
      </c>
      <c r="C348" s="10" t="s">
        <v>175</v>
      </c>
      <c r="D348" s="10" t="s">
        <v>14</v>
      </c>
      <c r="E348" s="11" t="s">
        <v>15</v>
      </c>
      <c r="F348" s="11" t="s">
        <v>643</v>
      </c>
      <c r="G348" s="12">
        <v>5</v>
      </c>
      <c r="H348" s="13">
        <f>G348+G349</f>
        <v>9</v>
      </c>
      <c r="I348" s="12" t="s">
        <v>43</v>
      </c>
      <c r="J348" s="12">
        <v>12</v>
      </c>
      <c r="K348" s="12" t="s">
        <v>18</v>
      </c>
      <c r="L348" s="12"/>
    </row>
    <row r="349" spans="1:12" ht="45" x14ac:dyDescent="0.25">
      <c r="A349" s="10"/>
      <c r="B349" s="10" t="s">
        <v>642</v>
      </c>
      <c r="C349" s="10" t="s">
        <v>644</v>
      </c>
      <c r="D349" s="10" t="s">
        <v>14</v>
      </c>
      <c r="E349" s="11" t="s">
        <v>15</v>
      </c>
      <c r="F349" s="11" t="s">
        <v>64</v>
      </c>
      <c r="G349" s="12">
        <v>4</v>
      </c>
      <c r="H349" s="14"/>
      <c r="I349" s="12" t="s">
        <v>43</v>
      </c>
      <c r="J349" s="12">
        <v>10</v>
      </c>
      <c r="K349" s="12" t="s">
        <v>18</v>
      </c>
      <c r="L349" s="12"/>
    </row>
    <row r="350" spans="1:12" ht="45" x14ac:dyDescent="0.25">
      <c r="A350" s="10">
        <v>245</v>
      </c>
      <c r="B350" s="10" t="s">
        <v>645</v>
      </c>
      <c r="C350" s="10" t="s">
        <v>13</v>
      </c>
      <c r="D350" s="10" t="s">
        <v>14</v>
      </c>
      <c r="E350" s="11" t="s">
        <v>15</v>
      </c>
      <c r="F350" s="11" t="s">
        <v>639</v>
      </c>
      <c r="G350" s="12">
        <v>8</v>
      </c>
      <c r="H350" s="13">
        <f>G350+G351</f>
        <v>16</v>
      </c>
      <c r="I350" s="12" t="s">
        <v>30</v>
      </c>
      <c r="J350" s="12">
        <v>23.1</v>
      </c>
      <c r="K350" s="12" t="s">
        <v>18</v>
      </c>
      <c r="L350" s="15">
        <v>0</v>
      </c>
    </row>
    <row r="351" spans="1:12" ht="45" x14ac:dyDescent="0.25">
      <c r="A351" s="10"/>
      <c r="B351" s="10" t="s">
        <v>645</v>
      </c>
      <c r="C351" s="10" t="s">
        <v>13</v>
      </c>
      <c r="D351" s="10"/>
      <c r="E351" s="11" t="s">
        <v>15</v>
      </c>
      <c r="F351" s="11" t="s">
        <v>646</v>
      </c>
      <c r="G351" s="12">
        <v>8</v>
      </c>
      <c r="H351" s="14"/>
      <c r="I351" s="12" t="s">
        <v>359</v>
      </c>
      <c r="J351" s="12">
        <v>21.6</v>
      </c>
      <c r="K351" s="12" t="s">
        <v>18</v>
      </c>
      <c r="L351" s="15">
        <v>0</v>
      </c>
    </row>
    <row r="352" spans="1:12" ht="45" x14ac:dyDescent="0.25">
      <c r="A352" s="10">
        <v>246</v>
      </c>
      <c r="B352" s="10" t="s">
        <v>647</v>
      </c>
      <c r="C352" s="10" t="s">
        <v>568</v>
      </c>
      <c r="D352" s="10" t="s">
        <v>14</v>
      </c>
      <c r="E352" s="11" t="s">
        <v>15</v>
      </c>
      <c r="F352" s="11" t="s">
        <v>21</v>
      </c>
      <c r="G352" s="12">
        <v>22</v>
      </c>
      <c r="H352" s="13">
        <f>G352+G353</f>
        <v>49</v>
      </c>
      <c r="I352" s="12" t="s">
        <v>22</v>
      </c>
      <c r="J352" s="12">
        <v>61.6</v>
      </c>
      <c r="K352" s="12" t="s">
        <v>18</v>
      </c>
      <c r="L352" s="7">
        <f>22+27</f>
        <v>49</v>
      </c>
    </row>
    <row r="353" spans="1:12" ht="45" x14ac:dyDescent="0.25">
      <c r="A353" s="10"/>
      <c r="B353" s="10" t="s">
        <v>647</v>
      </c>
      <c r="C353" s="10" t="s">
        <v>568</v>
      </c>
      <c r="D353" s="10" t="s">
        <v>14</v>
      </c>
      <c r="E353" s="11" t="s">
        <v>15</v>
      </c>
      <c r="F353" s="11" t="s">
        <v>648</v>
      </c>
      <c r="G353" s="12">
        <v>27</v>
      </c>
      <c r="H353" s="14"/>
      <c r="I353" s="12" t="s">
        <v>30</v>
      </c>
      <c r="J353" s="12">
        <v>79.2</v>
      </c>
      <c r="K353" s="12" t="s">
        <v>18</v>
      </c>
      <c r="L353" s="7">
        <v>0</v>
      </c>
    </row>
    <row r="354" spans="1:12" ht="45" x14ac:dyDescent="0.25">
      <c r="A354" s="10">
        <v>247</v>
      </c>
      <c r="B354" s="10" t="s">
        <v>649</v>
      </c>
      <c r="C354" s="10" t="s">
        <v>238</v>
      </c>
      <c r="D354" s="10" t="s">
        <v>14</v>
      </c>
      <c r="E354" s="11" t="s">
        <v>15</v>
      </c>
      <c r="F354" s="11" t="s">
        <v>35</v>
      </c>
      <c r="G354" s="12">
        <v>4</v>
      </c>
      <c r="H354" s="12">
        <f>G354</f>
        <v>4</v>
      </c>
      <c r="I354" s="15" t="s">
        <v>52</v>
      </c>
      <c r="J354" s="12">
        <v>10</v>
      </c>
      <c r="K354" s="12" t="s">
        <v>18</v>
      </c>
      <c r="L354" s="7">
        <v>0</v>
      </c>
    </row>
    <row r="355" spans="1:12" ht="45" x14ac:dyDescent="0.25">
      <c r="A355" s="10">
        <v>248</v>
      </c>
      <c r="B355" s="10" t="s">
        <v>650</v>
      </c>
      <c r="C355" s="10" t="s">
        <v>651</v>
      </c>
      <c r="D355" s="10" t="s">
        <v>14</v>
      </c>
      <c r="E355" s="11" t="s">
        <v>15</v>
      </c>
      <c r="F355" s="11" t="s">
        <v>21</v>
      </c>
      <c r="G355" s="12">
        <v>18</v>
      </c>
      <c r="H355" s="13">
        <f>G355+G356+G357+G358</f>
        <v>55</v>
      </c>
      <c r="I355" s="12" t="s">
        <v>89</v>
      </c>
      <c r="J355" s="12">
        <v>45</v>
      </c>
      <c r="K355" s="12" t="s">
        <v>18</v>
      </c>
      <c r="L355" s="7">
        <f>18+9</f>
        <v>27</v>
      </c>
    </row>
    <row r="356" spans="1:12" ht="45" x14ac:dyDescent="0.25">
      <c r="A356" s="10"/>
      <c r="B356" s="10" t="s">
        <v>650</v>
      </c>
      <c r="C356" s="10" t="s">
        <v>651</v>
      </c>
      <c r="D356" s="10" t="s">
        <v>14</v>
      </c>
      <c r="E356" s="11" t="s">
        <v>15</v>
      </c>
      <c r="F356" s="11" t="s">
        <v>652</v>
      </c>
      <c r="G356" s="12">
        <v>9</v>
      </c>
      <c r="H356" s="16"/>
      <c r="I356" s="12" t="s">
        <v>43</v>
      </c>
      <c r="J356" s="12">
        <v>20</v>
      </c>
      <c r="K356" s="12" t="s">
        <v>18</v>
      </c>
      <c r="L356" s="7">
        <v>0</v>
      </c>
    </row>
    <row r="357" spans="1:12" ht="45" x14ac:dyDescent="0.25">
      <c r="A357" s="10"/>
      <c r="B357" s="10" t="s">
        <v>650</v>
      </c>
      <c r="C357" s="10" t="s">
        <v>651</v>
      </c>
      <c r="D357" s="10" t="s">
        <v>14</v>
      </c>
      <c r="E357" s="11" t="s">
        <v>15</v>
      </c>
      <c r="F357" s="11" t="s">
        <v>96</v>
      </c>
      <c r="G357" s="12">
        <v>9</v>
      </c>
      <c r="H357" s="16"/>
      <c r="I357" s="12" t="s">
        <v>653</v>
      </c>
      <c r="J357" s="12">
        <v>25</v>
      </c>
      <c r="K357" s="12" t="s">
        <v>18</v>
      </c>
      <c r="L357" s="7"/>
    </row>
    <row r="358" spans="1:12" ht="45" x14ac:dyDescent="0.25">
      <c r="A358" s="10"/>
      <c r="B358" s="10" t="s">
        <v>650</v>
      </c>
      <c r="C358" s="10" t="s">
        <v>651</v>
      </c>
      <c r="D358" s="10" t="s">
        <v>14</v>
      </c>
      <c r="E358" s="11" t="s">
        <v>15</v>
      </c>
      <c r="F358" s="11" t="s">
        <v>654</v>
      </c>
      <c r="G358" s="12">
        <v>19</v>
      </c>
      <c r="H358" s="14"/>
      <c r="I358" s="12" t="s">
        <v>653</v>
      </c>
      <c r="J358" s="12">
        <v>55</v>
      </c>
      <c r="K358" s="12" t="s">
        <v>18</v>
      </c>
      <c r="L358" s="7"/>
    </row>
    <row r="359" spans="1:12" ht="45" x14ac:dyDescent="0.25">
      <c r="A359" s="10">
        <v>249</v>
      </c>
      <c r="B359" s="10" t="s">
        <v>655</v>
      </c>
      <c r="C359" s="10" t="s">
        <v>345</v>
      </c>
      <c r="D359" s="10" t="s">
        <v>14</v>
      </c>
      <c r="E359" s="11" t="s">
        <v>15</v>
      </c>
      <c r="F359" s="11" t="s">
        <v>35</v>
      </c>
      <c r="G359" s="12">
        <v>32</v>
      </c>
      <c r="H359" s="13">
        <f>G359+G360+G361+G362+G363</f>
        <v>93</v>
      </c>
      <c r="I359" s="12" t="s">
        <v>39</v>
      </c>
      <c r="J359" s="12">
        <v>80</v>
      </c>
      <c r="K359" s="12" t="s">
        <v>18</v>
      </c>
      <c r="L359" s="7" t="s">
        <v>103</v>
      </c>
    </row>
    <row r="360" spans="1:12" ht="45" x14ac:dyDescent="0.25">
      <c r="A360" s="10"/>
      <c r="B360" s="10" t="s">
        <v>655</v>
      </c>
      <c r="C360" s="10" t="s">
        <v>345</v>
      </c>
      <c r="D360" s="10" t="s">
        <v>14</v>
      </c>
      <c r="E360" s="11" t="s">
        <v>15</v>
      </c>
      <c r="F360" s="11" t="s">
        <v>21</v>
      </c>
      <c r="G360" s="12">
        <v>25</v>
      </c>
      <c r="H360" s="16"/>
      <c r="I360" s="12" t="s">
        <v>510</v>
      </c>
      <c r="J360" s="12">
        <v>70</v>
      </c>
      <c r="K360" s="12" t="s">
        <v>18</v>
      </c>
      <c r="L360" s="7">
        <v>0</v>
      </c>
    </row>
    <row r="361" spans="1:12" ht="45" x14ac:dyDescent="0.25">
      <c r="A361" s="10"/>
      <c r="B361" s="10" t="s">
        <v>655</v>
      </c>
      <c r="C361" s="10" t="s">
        <v>345</v>
      </c>
      <c r="D361" s="10" t="s">
        <v>14</v>
      </c>
      <c r="E361" s="11" t="s">
        <v>15</v>
      </c>
      <c r="F361" s="11" t="s">
        <v>656</v>
      </c>
      <c r="G361" s="12">
        <v>12</v>
      </c>
      <c r="H361" s="16"/>
      <c r="I361" s="12" t="s">
        <v>43</v>
      </c>
      <c r="J361" s="12">
        <v>30.92</v>
      </c>
      <c r="K361" s="12" t="s">
        <v>18</v>
      </c>
      <c r="L361" s="7">
        <f>32+25+12</f>
        <v>69</v>
      </c>
    </row>
    <row r="362" spans="1:12" ht="45" x14ac:dyDescent="0.25">
      <c r="A362" s="10"/>
      <c r="B362" s="10" t="s">
        <v>655</v>
      </c>
      <c r="C362" s="10" t="s">
        <v>345</v>
      </c>
      <c r="D362" s="10" t="s">
        <v>14</v>
      </c>
      <c r="E362" s="11" t="s">
        <v>15</v>
      </c>
      <c r="F362" s="11" t="s">
        <v>96</v>
      </c>
      <c r="G362" s="12">
        <v>9</v>
      </c>
      <c r="H362" s="16"/>
      <c r="I362" s="12" t="s">
        <v>43</v>
      </c>
      <c r="J362" s="12">
        <v>26.35</v>
      </c>
      <c r="K362" s="12" t="s">
        <v>18</v>
      </c>
      <c r="L362" s="7">
        <v>0</v>
      </c>
    </row>
    <row r="363" spans="1:12" ht="45" x14ac:dyDescent="0.25">
      <c r="A363" s="10"/>
      <c r="B363" s="10" t="s">
        <v>655</v>
      </c>
      <c r="C363" s="10" t="s">
        <v>345</v>
      </c>
      <c r="D363" s="10" t="s">
        <v>14</v>
      </c>
      <c r="E363" s="11" t="s">
        <v>15</v>
      </c>
      <c r="F363" s="11" t="s">
        <v>654</v>
      </c>
      <c r="G363" s="12">
        <v>15</v>
      </c>
      <c r="H363" s="14"/>
      <c r="I363" s="12" t="s">
        <v>657</v>
      </c>
      <c r="J363" s="12">
        <v>42</v>
      </c>
      <c r="K363" s="12" t="s">
        <v>18</v>
      </c>
      <c r="L363" s="7"/>
    </row>
    <row r="364" spans="1:12" ht="45" x14ac:dyDescent="0.25">
      <c r="A364" s="10">
        <v>250</v>
      </c>
      <c r="B364" s="10" t="s">
        <v>658</v>
      </c>
      <c r="C364" s="10" t="s">
        <v>142</v>
      </c>
      <c r="D364" s="10" t="s">
        <v>14</v>
      </c>
      <c r="E364" s="11" t="s">
        <v>15</v>
      </c>
      <c r="F364" s="11" t="s">
        <v>35</v>
      </c>
      <c r="G364" s="12">
        <v>25</v>
      </c>
      <c r="H364" s="13">
        <f>G364+G365</f>
        <v>35</v>
      </c>
      <c r="I364" s="15" t="s">
        <v>659</v>
      </c>
      <c r="J364" s="12">
        <v>70</v>
      </c>
      <c r="K364" s="12" t="s">
        <v>18</v>
      </c>
      <c r="L364" s="7" t="s">
        <v>103</v>
      </c>
    </row>
    <row r="365" spans="1:12" ht="45" x14ac:dyDescent="0.25">
      <c r="A365" s="10"/>
      <c r="B365" s="10" t="s">
        <v>658</v>
      </c>
      <c r="C365" s="10" t="s">
        <v>142</v>
      </c>
      <c r="D365" s="10" t="s">
        <v>14</v>
      </c>
      <c r="E365" s="11" t="s">
        <v>15</v>
      </c>
      <c r="F365" s="11" t="s">
        <v>180</v>
      </c>
      <c r="G365" s="12">
        <v>10</v>
      </c>
      <c r="H365" s="14"/>
      <c r="I365" s="15" t="s">
        <v>660</v>
      </c>
      <c r="J365" s="12">
        <v>30</v>
      </c>
      <c r="K365" s="12" t="s">
        <v>661</v>
      </c>
      <c r="L365" s="7">
        <f>SUM(G364:G365)</f>
        <v>35</v>
      </c>
    </row>
    <row r="366" spans="1:12" ht="45" x14ac:dyDescent="0.25">
      <c r="A366" s="10">
        <v>251</v>
      </c>
      <c r="B366" s="10" t="s">
        <v>662</v>
      </c>
      <c r="C366" s="10" t="s">
        <v>159</v>
      </c>
      <c r="D366" s="10" t="s">
        <v>14</v>
      </c>
      <c r="E366" s="11" t="s">
        <v>15</v>
      </c>
      <c r="F366" s="11" t="s">
        <v>156</v>
      </c>
      <c r="G366" s="12">
        <v>11</v>
      </c>
      <c r="H366" s="12">
        <f>G366</f>
        <v>11</v>
      </c>
      <c r="I366" s="12" t="s">
        <v>30</v>
      </c>
      <c r="J366" s="12">
        <v>29.7</v>
      </c>
      <c r="K366" s="12" t="s">
        <v>18</v>
      </c>
      <c r="L366" s="12">
        <v>0</v>
      </c>
    </row>
    <row r="367" spans="1:12" ht="45" x14ac:dyDescent="0.25">
      <c r="A367" s="10">
        <v>252</v>
      </c>
      <c r="B367" s="10" t="s">
        <v>663</v>
      </c>
      <c r="C367" s="10" t="s">
        <v>38</v>
      </c>
      <c r="D367" s="10" t="s">
        <v>14</v>
      </c>
      <c r="E367" s="11" t="s">
        <v>15</v>
      </c>
      <c r="F367" s="11" t="s">
        <v>35</v>
      </c>
      <c r="G367" s="12">
        <v>25</v>
      </c>
      <c r="H367" s="13">
        <f>G367+G368</f>
        <v>50</v>
      </c>
      <c r="I367" s="15" t="s">
        <v>664</v>
      </c>
      <c r="J367" s="12">
        <v>70</v>
      </c>
      <c r="K367" s="12" t="s">
        <v>18</v>
      </c>
      <c r="L367" s="7" t="s">
        <v>103</v>
      </c>
    </row>
    <row r="368" spans="1:12" ht="45" x14ac:dyDescent="0.25">
      <c r="A368" s="10"/>
      <c r="B368" s="10" t="s">
        <v>663</v>
      </c>
      <c r="C368" s="10" t="s">
        <v>38</v>
      </c>
      <c r="D368" s="10"/>
      <c r="E368" s="11" t="s">
        <v>15</v>
      </c>
      <c r="F368" s="11" t="s">
        <v>409</v>
      </c>
      <c r="G368" s="12">
        <v>25</v>
      </c>
      <c r="H368" s="14"/>
      <c r="I368" s="15" t="s">
        <v>41</v>
      </c>
      <c r="J368" s="12">
        <v>70</v>
      </c>
      <c r="K368" s="12" t="s">
        <v>18</v>
      </c>
      <c r="L368" s="7">
        <f>25+25</f>
        <v>50</v>
      </c>
    </row>
    <row r="369" spans="1:12" ht="45" x14ac:dyDescent="0.25">
      <c r="A369" s="10">
        <v>253</v>
      </c>
      <c r="B369" s="10" t="s">
        <v>665</v>
      </c>
      <c r="C369" s="10" t="s">
        <v>666</v>
      </c>
      <c r="D369" s="10" t="s">
        <v>14</v>
      </c>
      <c r="E369" s="11" t="s">
        <v>15</v>
      </c>
      <c r="F369" s="11" t="s">
        <v>35</v>
      </c>
      <c r="G369" s="12">
        <v>6</v>
      </c>
      <c r="H369" s="12">
        <f>G369</f>
        <v>6</v>
      </c>
      <c r="I369" s="15" t="s">
        <v>52</v>
      </c>
      <c r="J369" s="12">
        <v>15</v>
      </c>
      <c r="K369" s="12" t="s">
        <v>18</v>
      </c>
      <c r="L369" s="7">
        <v>0</v>
      </c>
    </row>
    <row r="370" spans="1:12" ht="45" x14ac:dyDescent="0.25">
      <c r="A370" s="10">
        <v>254</v>
      </c>
      <c r="B370" s="24" t="s">
        <v>667</v>
      </c>
      <c r="C370" s="24" t="s">
        <v>126</v>
      </c>
      <c r="D370" s="10" t="s">
        <v>331</v>
      </c>
      <c r="E370" s="11" t="s">
        <v>15</v>
      </c>
      <c r="F370" s="11" t="s">
        <v>327</v>
      </c>
      <c r="G370" s="12">
        <v>8</v>
      </c>
      <c r="H370" s="13">
        <f>G370+G371+G372+G373+G374+G375+G376+G377</f>
        <v>44</v>
      </c>
      <c r="I370" s="12" t="s">
        <v>30</v>
      </c>
      <c r="J370" s="12">
        <v>22</v>
      </c>
      <c r="K370" s="12" t="s">
        <v>18</v>
      </c>
      <c r="L370" s="42"/>
    </row>
    <row r="371" spans="1:12" ht="45" x14ac:dyDescent="0.25">
      <c r="A371" s="10"/>
      <c r="B371" s="24" t="s">
        <v>667</v>
      </c>
      <c r="C371" s="24" t="s">
        <v>126</v>
      </c>
      <c r="D371" s="10" t="s">
        <v>14</v>
      </c>
      <c r="E371" s="11" t="s">
        <v>15</v>
      </c>
      <c r="F371" s="11" t="s">
        <v>668</v>
      </c>
      <c r="G371" s="12">
        <v>7</v>
      </c>
      <c r="H371" s="16"/>
      <c r="I371" s="12" t="s">
        <v>30</v>
      </c>
      <c r="J371" s="12">
        <v>20</v>
      </c>
      <c r="K371" s="12" t="s">
        <v>18</v>
      </c>
      <c r="L371" s="42"/>
    </row>
    <row r="372" spans="1:12" ht="45" x14ac:dyDescent="0.25">
      <c r="A372" s="10"/>
      <c r="B372" s="24" t="s">
        <v>667</v>
      </c>
      <c r="C372" s="24" t="s">
        <v>126</v>
      </c>
      <c r="D372" s="10" t="s">
        <v>14</v>
      </c>
      <c r="E372" s="11" t="s">
        <v>15</v>
      </c>
      <c r="F372" s="11" t="s">
        <v>328</v>
      </c>
      <c r="G372" s="12">
        <v>5</v>
      </c>
      <c r="H372" s="16"/>
      <c r="I372" s="12" t="s">
        <v>30</v>
      </c>
      <c r="J372" s="12">
        <v>12</v>
      </c>
      <c r="K372" s="12" t="s">
        <v>18</v>
      </c>
      <c r="L372" s="42"/>
    </row>
    <row r="373" spans="1:12" ht="45" x14ac:dyDescent="0.25">
      <c r="A373" s="10"/>
      <c r="B373" s="24" t="s">
        <v>667</v>
      </c>
      <c r="C373" s="24" t="s">
        <v>126</v>
      </c>
      <c r="D373" s="10" t="s">
        <v>14</v>
      </c>
      <c r="E373" s="11" t="s">
        <v>15</v>
      </c>
      <c r="F373" s="11" t="s">
        <v>669</v>
      </c>
      <c r="G373" s="12">
        <v>4</v>
      </c>
      <c r="H373" s="16"/>
      <c r="I373" s="12" t="s">
        <v>30</v>
      </c>
      <c r="J373" s="12">
        <v>10.199999999999999</v>
      </c>
      <c r="K373" s="12" t="s">
        <v>18</v>
      </c>
      <c r="L373" s="42"/>
    </row>
    <row r="374" spans="1:12" ht="45" x14ac:dyDescent="0.25">
      <c r="A374" s="10"/>
      <c r="B374" s="24" t="s">
        <v>667</v>
      </c>
      <c r="C374" s="24" t="s">
        <v>126</v>
      </c>
      <c r="D374" s="10" t="s">
        <v>14</v>
      </c>
      <c r="E374" s="11" t="s">
        <v>15</v>
      </c>
      <c r="F374" s="11" t="s">
        <v>670</v>
      </c>
      <c r="G374" s="12">
        <v>7</v>
      </c>
      <c r="H374" s="16"/>
      <c r="I374" s="12" t="s">
        <v>30</v>
      </c>
      <c r="J374" s="12">
        <v>18</v>
      </c>
      <c r="K374" s="12" t="s">
        <v>18</v>
      </c>
      <c r="L374" s="42"/>
    </row>
    <row r="375" spans="1:12" ht="45" x14ac:dyDescent="0.25">
      <c r="A375" s="10"/>
      <c r="B375" s="24" t="s">
        <v>667</v>
      </c>
      <c r="C375" s="24" t="s">
        <v>126</v>
      </c>
      <c r="D375" s="10" t="s">
        <v>14</v>
      </c>
      <c r="E375" s="11" t="s">
        <v>15</v>
      </c>
      <c r="F375" s="11" t="s">
        <v>330</v>
      </c>
      <c r="G375" s="12">
        <v>5</v>
      </c>
      <c r="H375" s="16"/>
      <c r="I375" s="12" t="s">
        <v>119</v>
      </c>
      <c r="J375" s="12">
        <v>5</v>
      </c>
      <c r="K375" s="12" t="s">
        <v>18</v>
      </c>
      <c r="L375" s="42"/>
    </row>
    <row r="376" spans="1:12" ht="45" x14ac:dyDescent="0.25">
      <c r="A376" s="10"/>
      <c r="B376" s="24" t="s">
        <v>667</v>
      </c>
      <c r="C376" s="24" t="s">
        <v>126</v>
      </c>
      <c r="D376" s="10" t="s">
        <v>14</v>
      </c>
      <c r="E376" s="11" t="s">
        <v>15</v>
      </c>
      <c r="F376" s="11" t="s">
        <v>671</v>
      </c>
      <c r="G376" s="12">
        <v>3</v>
      </c>
      <c r="H376" s="16"/>
      <c r="I376" s="12" t="s">
        <v>119</v>
      </c>
      <c r="J376" s="12">
        <v>6.6</v>
      </c>
      <c r="K376" s="12" t="s">
        <v>18</v>
      </c>
      <c r="L376" s="42"/>
    </row>
    <row r="377" spans="1:12" ht="45" x14ac:dyDescent="0.25">
      <c r="A377" s="10"/>
      <c r="B377" s="24" t="s">
        <v>667</v>
      </c>
      <c r="C377" s="24" t="s">
        <v>126</v>
      </c>
      <c r="D377" s="10" t="s">
        <v>14</v>
      </c>
      <c r="E377" s="11" t="s">
        <v>15</v>
      </c>
      <c r="F377" s="11" t="s">
        <v>672</v>
      </c>
      <c r="G377" s="12">
        <v>5</v>
      </c>
      <c r="H377" s="16"/>
      <c r="I377" s="12" t="s">
        <v>34</v>
      </c>
      <c r="J377" s="12">
        <v>13.2</v>
      </c>
      <c r="K377" s="12" t="s">
        <v>18</v>
      </c>
      <c r="L377" s="42"/>
    </row>
    <row r="378" spans="1:12" ht="45" x14ac:dyDescent="0.25">
      <c r="A378" s="10">
        <v>255</v>
      </c>
      <c r="B378" s="10" t="s">
        <v>673</v>
      </c>
      <c r="C378" s="10" t="s">
        <v>153</v>
      </c>
      <c r="D378" s="10" t="s">
        <v>14</v>
      </c>
      <c r="E378" s="11" t="s">
        <v>15</v>
      </c>
      <c r="F378" s="11" t="s">
        <v>146</v>
      </c>
      <c r="G378" s="12">
        <v>5</v>
      </c>
      <c r="H378" s="12">
        <f>G378</f>
        <v>5</v>
      </c>
      <c r="I378" s="12" t="s">
        <v>641</v>
      </c>
      <c r="J378" s="12">
        <v>13</v>
      </c>
      <c r="K378" s="12" t="s">
        <v>18</v>
      </c>
      <c r="L378" s="12"/>
    </row>
    <row r="379" spans="1:12" ht="45" x14ac:dyDescent="0.25">
      <c r="A379" s="10">
        <v>256</v>
      </c>
      <c r="B379" s="10" t="s">
        <v>674</v>
      </c>
      <c r="C379" s="10" t="s">
        <v>675</v>
      </c>
      <c r="D379" s="10" t="s">
        <v>14</v>
      </c>
      <c r="E379" s="11" t="s">
        <v>15</v>
      </c>
      <c r="F379" s="11" t="s">
        <v>35</v>
      </c>
      <c r="G379" s="12">
        <v>20</v>
      </c>
      <c r="H379" s="12">
        <f>G379</f>
        <v>20</v>
      </c>
      <c r="I379" s="15" t="s">
        <v>52</v>
      </c>
      <c r="J379" s="12">
        <v>50</v>
      </c>
      <c r="K379" s="12" t="s">
        <v>18</v>
      </c>
      <c r="L379" s="7">
        <v>0</v>
      </c>
    </row>
    <row r="380" spans="1:12" ht="45" x14ac:dyDescent="0.25">
      <c r="A380" s="10">
        <v>257</v>
      </c>
      <c r="B380" s="10" t="s">
        <v>674</v>
      </c>
      <c r="C380" s="10" t="s">
        <v>288</v>
      </c>
      <c r="D380" s="10" t="s">
        <v>14</v>
      </c>
      <c r="E380" s="11" t="s">
        <v>15</v>
      </c>
      <c r="F380" s="11" t="s">
        <v>542</v>
      </c>
      <c r="G380" s="12">
        <v>6</v>
      </c>
      <c r="H380" s="13">
        <f>G380+G381+G382</f>
        <v>23.619999999999997</v>
      </c>
      <c r="I380" s="12" t="s">
        <v>43</v>
      </c>
      <c r="J380" s="12">
        <v>12</v>
      </c>
      <c r="K380" s="12" t="s">
        <v>18</v>
      </c>
      <c r="L380" s="12"/>
    </row>
    <row r="381" spans="1:12" ht="45" x14ac:dyDescent="0.25">
      <c r="A381" s="10"/>
      <c r="B381" s="10" t="s">
        <v>674</v>
      </c>
      <c r="C381" s="10" t="s">
        <v>288</v>
      </c>
      <c r="D381" s="10" t="s">
        <v>14</v>
      </c>
      <c r="E381" s="11" t="s">
        <v>15</v>
      </c>
      <c r="F381" s="11" t="s">
        <v>222</v>
      </c>
      <c r="G381" s="12">
        <v>8.6199999999999992</v>
      </c>
      <c r="H381" s="16"/>
      <c r="I381" s="12" t="s">
        <v>43</v>
      </c>
      <c r="J381" s="12">
        <v>8.6199999999999992</v>
      </c>
      <c r="K381" s="12" t="s">
        <v>18</v>
      </c>
      <c r="L381" s="12"/>
    </row>
    <row r="382" spans="1:12" ht="45" x14ac:dyDescent="0.25">
      <c r="A382" s="10"/>
      <c r="B382" s="10" t="s">
        <v>674</v>
      </c>
      <c r="C382" s="10" t="s">
        <v>288</v>
      </c>
      <c r="D382" s="10" t="s">
        <v>14</v>
      </c>
      <c r="E382" s="11" t="s">
        <v>15</v>
      </c>
      <c r="F382" s="11" t="s">
        <v>676</v>
      </c>
      <c r="G382" s="12">
        <v>9</v>
      </c>
      <c r="H382" s="14"/>
      <c r="I382" s="12" t="s">
        <v>43</v>
      </c>
      <c r="J382" s="12">
        <v>26.12</v>
      </c>
      <c r="K382" s="12" t="s">
        <v>18</v>
      </c>
      <c r="L382" s="12">
        <v>0</v>
      </c>
    </row>
    <row r="383" spans="1:12" ht="45" x14ac:dyDescent="0.25">
      <c r="A383" s="10">
        <v>258</v>
      </c>
      <c r="B383" s="10" t="s">
        <v>674</v>
      </c>
      <c r="C383" s="10" t="s">
        <v>677</v>
      </c>
      <c r="D383" s="10" t="s">
        <v>14</v>
      </c>
      <c r="E383" s="11" t="s">
        <v>15</v>
      </c>
      <c r="F383" s="11" t="s">
        <v>678</v>
      </c>
      <c r="G383" s="12">
        <v>8</v>
      </c>
      <c r="H383" s="12">
        <f>G383</f>
        <v>8</v>
      </c>
      <c r="I383" s="12" t="s">
        <v>30</v>
      </c>
      <c r="J383" s="12">
        <v>22</v>
      </c>
      <c r="K383" s="12" t="s">
        <v>18</v>
      </c>
      <c r="L383" s="12"/>
    </row>
    <row r="384" spans="1:12" ht="45" x14ac:dyDescent="0.25">
      <c r="A384" s="10">
        <v>259</v>
      </c>
      <c r="B384" s="10" t="s">
        <v>679</v>
      </c>
      <c r="C384" s="10" t="s">
        <v>680</v>
      </c>
      <c r="D384" s="10" t="s">
        <v>14</v>
      </c>
      <c r="E384" s="11" t="s">
        <v>15</v>
      </c>
      <c r="F384" s="11" t="s">
        <v>648</v>
      </c>
      <c r="G384" s="12">
        <v>32</v>
      </c>
      <c r="H384" s="13">
        <f>G384+G385+G386+G387+G388</f>
        <v>84</v>
      </c>
      <c r="I384" s="12" t="s">
        <v>43</v>
      </c>
      <c r="J384" s="12">
        <v>90</v>
      </c>
      <c r="K384" s="12" t="s">
        <v>18</v>
      </c>
      <c r="L384" s="7">
        <v>0</v>
      </c>
    </row>
    <row r="385" spans="1:12" ht="45" x14ac:dyDescent="0.25">
      <c r="A385" s="10"/>
      <c r="B385" s="10" t="s">
        <v>679</v>
      </c>
      <c r="C385" s="10" t="s">
        <v>680</v>
      </c>
      <c r="D385" s="10" t="s">
        <v>14</v>
      </c>
      <c r="E385" s="11" t="s">
        <v>15</v>
      </c>
      <c r="F385" s="11" t="s">
        <v>390</v>
      </c>
      <c r="G385" s="12">
        <v>31</v>
      </c>
      <c r="H385" s="16"/>
      <c r="I385" s="12" t="s">
        <v>43</v>
      </c>
      <c r="J385" s="12">
        <v>90</v>
      </c>
      <c r="K385" s="12" t="s">
        <v>18</v>
      </c>
      <c r="L385" s="7">
        <v>0</v>
      </c>
    </row>
    <row r="386" spans="1:12" ht="45" x14ac:dyDescent="0.25">
      <c r="A386" s="10"/>
      <c r="B386" s="10" t="s">
        <v>679</v>
      </c>
      <c r="C386" s="10" t="s">
        <v>680</v>
      </c>
      <c r="D386" s="10" t="s">
        <v>14</v>
      </c>
      <c r="E386" s="11" t="s">
        <v>15</v>
      </c>
      <c r="F386" s="11" t="s">
        <v>681</v>
      </c>
      <c r="G386" s="12">
        <v>8</v>
      </c>
      <c r="H386" s="16"/>
      <c r="I386" s="12" t="s">
        <v>43</v>
      </c>
      <c r="J386" s="12">
        <v>22.5</v>
      </c>
      <c r="K386" s="12" t="s">
        <v>18</v>
      </c>
      <c r="L386" s="7">
        <f>32+31+8+6</f>
        <v>77</v>
      </c>
    </row>
    <row r="387" spans="1:12" ht="45" x14ac:dyDescent="0.25">
      <c r="A387" s="10"/>
      <c r="B387" s="10" t="s">
        <v>679</v>
      </c>
      <c r="C387" s="10" t="s">
        <v>680</v>
      </c>
      <c r="D387" s="10" t="s">
        <v>14</v>
      </c>
      <c r="E387" s="11" t="s">
        <v>15</v>
      </c>
      <c r="F387" s="11" t="s">
        <v>681</v>
      </c>
      <c r="G387" s="12">
        <v>6</v>
      </c>
      <c r="H387" s="16"/>
      <c r="I387" s="12" t="s">
        <v>43</v>
      </c>
      <c r="J387" s="12">
        <v>15</v>
      </c>
      <c r="K387" s="12" t="s">
        <v>18</v>
      </c>
      <c r="L387" s="7"/>
    </row>
    <row r="388" spans="1:12" ht="45" x14ac:dyDescent="0.25">
      <c r="A388" s="10"/>
      <c r="B388" s="10" t="s">
        <v>679</v>
      </c>
      <c r="C388" s="10" t="s">
        <v>680</v>
      </c>
      <c r="D388" s="10" t="s">
        <v>14</v>
      </c>
      <c r="E388" s="11" t="s">
        <v>15</v>
      </c>
      <c r="F388" s="11" t="s">
        <v>682</v>
      </c>
      <c r="G388" s="12">
        <v>7</v>
      </c>
      <c r="H388" s="14"/>
      <c r="I388" s="12" t="s">
        <v>43</v>
      </c>
      <c r="J388" s="12">
        <v>20</v>
      </c>
      <c r="K388" s="12" t="s">
        <v>18</v>
      </c>
      <c r="L388" s="7" t="s">
        <v>103</v>
      </c>
    </row>
    <row r="389" spans="1:12" ht="45" x14ac:dyDescent="0.25">
      <c r="A389" s="10">
        <v>260</v>
      </c>
      <c r="B389" s="10" t="s">
        <v>683</v>
      </c>
      <c r="C389" s="10" t="s">
        <v>315</v>
      </c>
      <c r="D389" s="10" t="s">
        <v>14</v>
      </c>
      <c r="E389" s="11" t="s">
        <v>15</v>
      </c>
      <c r="F389" s="11" t="s">
        <v>156</v>
      </c>
      <c r="G389" s="12">
        <v>11</v>
      </c>
      <c r="H389" s="13">
        <f>G389+G390</f>
        <v>19</v>
      </c>
      <c r="I389" s="12" t="s">
        <v>30</v>
      </c>
      <c r="J389" s="12">
        <v>29.7</v>
      </c>
      <c r="K389" s="12" t="s">
        <v>18</v>
      </c>
      <c r="L389" s="12">
        <v>0</v>
      </c>
    </row>
    <row r="390" spans="1:12" ht="45" x14ac:dyDescent="0.25">
      <c r="A390" s="10"/>
      <c r="B390" s="10" t="s">
        <v>683</v>
      </c>
      <c r="C390" s="10" t="s">
        <v>684</v>
      </c>
      <c r="D390" s="10" t="s">
        <v>14</v>
      </c>
      <c r="E390" s="11" t="s">
        <v>15</v>
      </c>
      <c r="F390" s="11" t="s">
        <v>398</v>
      </c>
      <c r="G390" s="12">
        <v>8</v>
      </c>
      <c r="H390" s="14"/>
      <c r="I390" s="12" t="s">
        <v>65</v>
      </c>
      <c r="J390" s="12">
        <v>22</v>
      </c>
      <c r="K390" s="12" t="s">
        <v>18</v>
      </c>
      <c r="L390" s="12"/>
    </row>
    <row r="391" spans="1:12" ht="45" x14ac:dyDescent="0.25">
      <c r="A391" s="10">
        <v>261</v>
      </c>
      <c r="B391" s="10" t="s">
        <v>685</v>
      </c>
      <c r="C391" s="10" t="s">
        <v>101</v>
      </c>
      <c r="D391" s="10" t="s">
        <v>14</v>
      </c>
      <c r="E391" s="11" t="s">
        <v>15</v>
      </c>
      <c r="F391" s="11" t="s">
        <v>156</v>
      </c>
      <c r="G391" s="12">
        <v>11</v>
      </c>
      <c r="H391" s="13">
        <f>G391+G392+G393+G394</f>
        <v>39</v>
      </c>
      <c r="I391" s="12" t="s">
        <v>30</v>
      </c>
      <c r="J391" s="12">
        <v>29.7</v>
      </c>
      <c r="K391" s="12" t="s">
        <v>18</v>
      </c>
      <c r="L391" s="12"/>
    </row>
    <row r="392" spans="1:12" ht="45" x14ac:dyDescent="0.25">
      <c r="A392" s="10"/>
      <c r="B392" s="10" t="s">
        <v>685</v>
      </c>
      <c r="C392" s="10" t="s">
        <v>101</v>
      </c>
      <c r="D392" s="10" t="s">
        <v>14</v>
      </c>
      <c r="E392" s="11" t="s">
        <v>15</v>
      </c>
      <c r="F392" s="11" t="s">
        <v>130</v>
      </c>
      <c r="G392" s="12">
        <v>14</v>
      </c>
      <c r="H392" s="16"/>
      <c r="I392" s="12" t="s">
        <v>30</v>
      </c>
      <c r="J392" s="12">
        <v>41.4</v>
      </c>
      <c r="K392" s="12" t="s">
        <v>18</v>
      </c>
      <c r="L392" s="12"/>
    </row>
    <row r="393" spans="1:12" ht="45" x14ac:dyDescent="0.25">
      <c r="A393" s="10"/>
      <c r="B393" s="10" t="s">
        <v>685</v>
      </c>
      <c r="C393" s="10" t="s">
        <v>101</v>
      </c>
      <c r="D393" s="10" t="s">
        <v>14</v>
      </c>
      <c r="E393" s="11" t="s">
        <v>15</v>
      </c>
      <c r="F393" s="11" t="s">
        <v>398</v>
      </c>
      <c r="G393" s="12">
        <v>7</v>
      </c>
      <c r="H393" s="16"/>
      <c r="I393" s="12" t="s">
        <v>359</v>
      </c>
      <c r="J393" s="12">
        <v>18</v>
      </c>
      <c r="K393" s="12" t="s">
        <v>18</v>
      </c>
      <c r="L393" s="12">
        <v>0</v>
      </c>
    </row>
    <row r="394" spans="1:12" ht="45" x14ac:dyDescent="0.25">
      <c r="A394" s="10"/>
      <c r="B394" s="10" t="s">
        <v>685</v>
      </c>
      <c r="C394" s="10" t="s">
        <v>101</v>
      </c>
      <c r="D394" s="10" t="s">
        <v>14</v>
      </c>
      <c r="E394" s="11" t="s">
        <v>15</v>
      </c>
      <c r="F394" s="11" t="s">
        <v>398</v>
      </c>
      <c r="G394" s="12">
        <v>7</v>
      </c>
      <c r="H394" s="14"/>
      <c r="I394" s="12" t="s">
        <v>686</v>
      </c>
      <c r="J394" s="12">
        <v>18</v>
      </c>
      <c r="K394" s="12" t="s">
        <v>18</v>
      </c>
      <c r="L394" s="12"/>
    </row>
    <row r="395" spans="1:12" ht="45" x14ac:dyDescent="0.25">
      <c r="A395" s="10">
        <v>262</v>
      </c>
      <c r="B395" s="10" t="s">
        <v>687</v>
      </c>
      <c r="C395" s="10" t="s">
        <v>432</v>
      </c>
      <c r="D395" s="10" t="s">
        <v>14</v>
      </c>
      <c r="E395" s="11" t="s">
        <v>15</v>
      </c>
      <c r="F395" s="11" t="s">
        <v>472</v>
      </c>
      <c r="G395" s="12">
        <v>52</v>
      </c>
      <c r="H395" s="12">
        <f>G395</f>
        <v>52</v>
      </c>
      <c r="I395" s="15" t="s">
        <v>688</v>
      </c>
      <c r="J395" s="12">
        <v>150</v>
      </c>
      <c r="K395" s="12" t="s">
        <v>18</v>
      </c>
      <c r="L395" s="12">
        <v>0</v>
      </c>
    </row>
    <row r="396" spans="1:12" ht="45" x14ac:dyDescent="0.25">
      <c r="A396" s="17">
        <v>263</v>
      </c>
      <c r="B396" s="17" t="s">
        <v>689</v>
      </c>
      <c r="C396" s="17" t="s">
        <v>244</v>
      </c>
      <c r="D396" s="17" t="s">
        <v>14</v>
      </c>
      <c r="E396" s="11" t="s">
        <v>15</v>
      </c>
      <c r="F396" s="11" t="s">
        <v>690</v>
      </c>
      <c r="G396" s="12">
        <v>6</v>
      </c>
      <c r="H396" s="12">
        <f t="shared" ref="H396:H402" si="23">G396</f>
        <v>6</v>
      </c>
      <c r="I396" s="12" t="s">
        <v>119</v>
      </c>
      <c r="J396" s="12">
        <v>12</v>
      </c>
      <c r="K396" s="12" t="s">
        <v>18</v>
      </c>
      <c r="L396" s="12"/>
    </row>
    <row r="397" spans="1:12" ht="45" x14ac:dyDescent="0.25">
      <c r="A397" s="10">
        <v>264</v>
      </c>
      <c r="B397" s="10" t="s">
        <v>691</v>
      </c>
      <c r="C397" s="10" t="s">
        <v>692</v>
      </c>
      <c r="D397" s="10" t="s">
        <v>14</v>
      </c>
      <c r="E397" s="11" t="s">
        <v>15</v>
      </c>
      <c r="F397" s="11" t="s">
        <v>21</v>
      </c>
      <c r="G397" s="12">
        <v>18</v>
      </c>
      <c r="H397" s="12">
        <f t="shared" si="23"/>
        <v>18</v>
      </c>
      <c r="I397" s="12" t="s">
        <v>89</v>
      </c>
      <c r="J397" s="12">
        <v>45</v>
      </c>
      <c r="K397" s="12" t="s">
        <v>18</v>
      </c>
      <c r="L397" s="7">
        <v>0</v>
      </c>
    </row>
    <row r="398" spans="1:12" ht="45" x14ac:dyDescent="0.25">
      <c r="A398" s="10">
        <v>265</v>
      </c>
      <c r="B398" s="10" t="s">
        <v>691</v>
      </c>
      <c r="C398" s="10" t="s">
        <v>693</v>
      </c>
      <c r="D398" s="10" t="s">
        <v>14</v>
      </c>
      <c r="E398" s="11" t="s">
        <v>15</v>
      </c>
      <c r="F398" s="11" t="s">
        <v>336</v>
      </c>
      <c r="G398" s="12">
        <v>9</v>
      </c>
      <c r="H398" s="12">
        <f>G398</f>
        <v>9</v>
      </c>
      <c r="I398" s="12" t="s">
        <v>30</v>
      </c>
      <c r="J398" s="12">
        <v>24.2</v>
      </c>
      <c r="K398" s="12" t="s">
        <v>18</v>
      </c>
      <c r="L398" s="12"/>
    </row>
    <row r="399" spans="1:12" ht="45" x14ac:dyDescent="0.25">
      <c r="A399" s="10">
        <v>266</v>
      </c>
      <c r="B399" s="10" t="s">
        <v>694</v>
      </c>
      <c r="C399" s="10" t="s">
        <v>695</v>
      </c>
      <c r="D399" s="10" t="s">
        <v>14</v>
      </c>
      <c r="E399" s="11" t="s">
        <v>15</v>
      </c>
      <c r="F399" s="11" t="s">
        <v>169</v>
      </c>
      <c r="G399" s="12">
        <v>9</v>
      </c>
      <c r="H399" s="12">
        <f t="shared" si="23"/>
        <v>9</v>
      </c>
      <c r="I399" s="12" t="s">
        <v>210</v>
      </c>
      <c r="J399" s="12">
        <v>24</v>
      </c>
      <c r="K399" s="12" t="s">
        <v>18</v>
      </c>
      <c r="L399" s="12">
        <v>0</v>
      </c>
    </row>
    <row r="400" spans="1:12" ht="45" x14ac:dyDescent="0.25">
      <c r="A400" s="10">
        <v>267</v>
      </c>
      <c r="B400" s="10" t="s">
        <v>696</v>
      </c>
      <c r="C400" s="10" t="s">
        <v>697</v>
      </c>
      <c r="D400" s="10" t="s">
        <v>14</v>
      </c>
      <c r="E400" s="11" t="s">
        <v>15</v>
      </c>
      <c r="F400" s="11" t="s">
        <v>698</v>
      </c>
      <c r="G400" s="12">
        <v>28</v>
      </c>
      <c r="H400" s="12">
        <f t="shared" si="23"/>
        <v>28</v>
      </c>
      <c r="I400" s="15" t="s">
        <v>148</v>
      </c>
      <c r="J400" s="12">
        <v>70</v>
      </c>
      <c r="K400" s="12" t="s">
        <v>18</v>
      </c>
      <c r="L400" s="7">
        <v>0</v>
      </c>
    </row>
    <row r="401" spans="1:12" ht="45" x14ac:dyDescent="0.25">
      <c r="A401" s="10">
        <v>268</v>
      </c>
      <c r="B401" s="10" t="s">
        <v>699</v>
      </c>
      <c r="C401" s="10" t="s">
        <v>179</v>
      </c>
      <c r="D401" s="10" t="s">
        <v>14</v>
      </c>
      <c r="E401" s="11" t="s">
        <v>15</v>
      </c>
      <c r="F401" s="11" t="s">
        <v>21</v>
      </c>
      <c r="G401" s="12">
        <v>12</v>
      </c>
      <c r="H401" s="12">
        <f t="shared" si="23"/>
        <v>12</v>
      </c>
      <c r="I401" s="12" t="s">
        <v>89</v>
      </c>
      <c r="J401" s="12">
        <v>30</v>
      </c>
      <c r="K401" s="12" t="s">
        <v>18</v>
      </c>
      <c r="L401" s="7" t="s">
        <v>103</v>
      </c>
    </row>
    <row r="402" spans="1:12" ht="45" x14ac:dyDescent="0.25">
      <c r="A402" s="10">
        <v>269</v>
      </c>
      <c r="B402" s="10" t="s">
        <v>700</v>
      </c>
      <c r="C402" s="10" t="s">
        <v>701</v>
      </c>
      <c r="D402" s="10" t="s">
        <v>14</v>
      </c>
      <c r="E402" s="11" t="s">
        <v>15</v>
      </c>
      <c r="F402" s="11" t="s">
        <v>187</v>
      </c>
      <c r="G402" s="12">
        <v>12</v>
      </c>
      <c r="H402" s="12">
        <f t="shared" si="23"/>
        <v>12</v>
      </c>
      <c r="I402" s="12" t="s">
        <v>30</v>
      </c>
      <c r="J402" s="12">
        <v>34.799999999999997</v>
      </c>
      <c r="K402" s="12" t="s">
        <v>18</v>
      </c>
      <c r="L402" s="12">
        <v>0</v>
      </c>
    </row>
    <row r="403" spans="1:12" ht="45" x14ac:dyDescent="0.25">
      <c r="A403" s="10">
        <v>270</v>
      </c>
      <c r="B403" s="10" t="s">
        <v>702</v>
      </c>
      <c r="C403" s="10" t="s">
        <v>179</v>
      </c>
      <c r="D403" s="10" t="s">
        <v>14</v>
      </c>
      <c r="E403" s="11" t="s">
        <v>15</v>
      </c>
      <c r="F403" s="11" t="s">
        <v>703</v>
      </c>
      <c r="G403" s="12">
        <v>6</v>
      </c>
      <c r="H403" s="13">
        <f>G403+G404+G405+G406+G407+G408</f>
        <v>41</v>
      </c>
      <c r="I403" s="12" t="s">
        <v>30</v>
      </c>
      <c r="J403" s="12">
        <v>17</v>
      </c>
      <c r="K403" s="12" t="s">
        <v>18</v>
      </c>
      <c r="L403" s="12"/>
    </row>
    <row r="404" spans="1:12" ht="45" x14ac:dyDescent="0.25">
      <c r="A404" s="10"/>
      <c r="B404" s="10" t="s">
        <v>702</v>
      </c>
      <c r="C404" s="10" t="s">
        <v>543</v>
      </c>
      <c r="D404" s="10" t="s">
        <v>14</v>
      </c>
      <c r="E404" s="11" t="s">
        <v>15</v>
      </c>
      <c r="F404" s="11" t="s">
        <v>328</v>
      </c>
      <c r="G404" s="12">
        <v>4</v>
      </c>
      <c r="H404" s="16"/>
      <c r="I404" s="12" t="s">
        <v>30</v>
      </c>
      <c r="J404" s="12">
        <v>10.199999999999999</v>
      </c>
      <c r="K404" s="12" t="s">
        <v>18</v>
      </c>
      <c r="L404" s="12"/>
    </row>
    <row r="405" spans="1:12" ht="45" x14ac:dyDescent="0.25">
      <c r="A405" s="10"/>
      <c r="B405" s="10" t="s">
        <v>702</v>
      </c>
      <c r="C405" s="10" t="s">
        <v>179</v>
      </c>
      <c r="D405" s="10" t="s">
        <v>14</v>
      </c>
      <c r="E405" s="11" t="s">
        <v>15</v>
      </c>
      <c r="F405" s="11" t="s">
        <v>669</v>
      </c>
      <c r="G405" s="12">
        <v>5</v>
      </c>
      <c r="H405" s="16"/>
      <c r="I405" s="12" t="s">
        <v>30</v>
      </c>
      <c r="J405" s="12">
        <v>12</v>
      </c>
      <c r="K405" s="12" t="s">
        <v>18</v>
      </c>
      <c r="L405" s="12"/>
    </row>
    <row r="406" spans="1:12" ht="45" x14ac:dyDescent="0.25">
      <c r="A406" s="10"/>
      <c r="B406" s="10" t="s">
        <v>702</v>
      </c>
      <c r="C406" s="10" t="s">
        <v>179</v>
      </c>
      <c r="D406" s="10" t="s">
        <v>331</v>
      </c>
      <c r="E406" s="11" t="s">
        <v>15</v>
      </c>
      <c r="F406" s="11" t="s">
        <v>704</v>
      </c>
      <c r="G406" s="12">
        <v>6</v>
      </c>
      <c r="H406" s="16"/>
      <c r="I406" s="12" t="s">
        <v>30</v>
      </c>
      <c r="J406" s="12">
        <v>15.3</v>
      </c>
      <c r="K406" s="12" t="s">
        <v>18</v>
      </c>
      <c r="L406" s="12"/>
    </row>
    <row r="407" spans="1:12" ht="45" x14ac:dyDescent="0.25">
      <c r="A407" s="10"/>
      <c r="B407" s="10" t="s">
        <v>702</v>
      </c>
      <c r="C407" s="10" t="s">
        <v>179</v>
      </c>
      <c r="D407" s="10" t="s">
        <v>14</v>
      </c>
      <c r="E407" s="11" t="s">
        <v>15</v>
      </c>
      <c r="F407" s="11" t="s">
        <v>705</v>
      </c>
      <c r="G407" s="12">
        <v>4</v>
      </c>
      <c r="H407" s="16"/>
      <c r="I407" s="12" t="s">
        <v>493</v>
      </c>
      <c r="J407" s="12">
        <v>10.8</v>
      </c>
      <c r="K407" s="12" t="s">
        <v>18</v>
      </c>
      <c r="L407" s="12"/>
    </row>
    <row r="408" spans="1:12" ht="45" x14ac:dyDescent="0.25">
      <c r="A408" s="10"/>
      <c r="B408" s="10" t="s">
        <v>702</v>
      </c>
      <c r="C408" s="10" t="s">
        <v>179</v>
      </c>
      <c r="D408" s="10" t="s">
        <v>14</v>
      </c>
      <c r="E408" s="11" t="s">
        <v>15</v>
      </c>
      <c r="F408" s="11" t="s">
        <v>332</v>
      </c>
      <c r="G408" s="12">
        <v>16</v>
      </c>
      <c r="H408" s="14"/>
      <c r="I408" s="12" t="s">
        <v>43</v>
      </c>
      <c r="J408" s="12">
        <v>16</v>
      </c>
      <c r="K408" s="12" t="s">
        <v>18</v>
      </c>
      <c r="L408" s="12"/>
    </row>
    <row r="409" spans="1:12" ht="45" x14ac:dyDescent="0.25">
      <c r="A409" s="10">
        <v>271</v>
      </c>
      <c r="B409" s="10" t="s">
        <v>706</v>
      </c>
      <c r="C409" s="10" t="s">
        <v>175</v>
      </c>
      <c r="D409" s="10" t="s">
        <v>14</v>
      </c>
      <c r="E409" s="11" t="s">
        <v>15</v>
      </c>
      <c r="F409" s="11" t="s">
        <v>270</v>
      </c>
      <c r="G409" s="12">
        <v>17</v>
      </c>
      <c r="H409" s="12">
        <f>G409</f>
        <v>17</v>
      </c>
      <c r="I409" s="12" t="s">
        <v>305</v>
      </c>
      <c r="J409" s="12">
        <v>50</v>
      </c>
      <c r="K409" s="12" t="s">
        <v>18</v>
      </c>
      <c r="L409" s="12">
        <v>0</v>
      </c>
    </row>
    <row r="410" spans="1:12" ht="45" x14ac:dyDescent="0.25">
      <c r="A410" s="10">
        <v>272</v>
      </c>
      <c r="B410" s="10" t="s">
        <v>707</v>
      </c>
      <c r="C410" s="10" t="s">
        <v>535</v>
      </c>
      <c r="D410" s="10" t="s">
        <v>14</v>
      </c>
      <c r="E410" s="11" t="s">
        <v>15</v>
      </c>
      <c r="F410" s="11" t="s">
        <v>708</v>
      </c>
      <c r="G410" s="12"/>
      <c r="H410" s="12"/>
      <c r="I410" s="12"/>
      <c r="J410" s="12"/>
      <c r="K410" s="12" t="s">
        <v>18</v>
      </c>
      <c r="L410" s="12">
        <v>0</v>
      </c>
    </row>
    <row r="411" spans="1:12" ht="45" x14ac:dyDescent="0.25">
      <c r="A411" s="10">
        <v>273</v>
      </c>
      <c r="B411" s="10" t="s">
        <v>709</v>
      </c>
      <c r="C411" s="10" t="s">
        <v>513</v>
      </c>
      <c r="D411" s="17" t="s">
        <v>14</v>
      </c>
      <c r="E411" s="11" t="s">
        <v>15</v>
      </c>
      <c r="F411" s="11" t="s">
        <v>710</v>
      </c>
      <c r="G411" s="12">
        <v>5</v>
      </c>
      <c r="H411" s="12">
        <f>G411</f>
        <v>5</v>
      </c>
      <c r="I411" s="12" t="s">
        <v>711</v>
      </c>
      <c r="J411" s="12">
        <v>16.2</v>
      </c>
      <c r="K411" s="12" t="s">
        <v>18</v>
      </c>
      <c r="L411" s="12"/>
    </row>
    <row r="412" spans="1:12" ht="45" x14ac:dyDescent="0.25">
      <c r="A412" s="10">
        <v>274</v>
      </c>
      <c r="B412" s="10" t="s">
        <v>712</v>
      </c>
      <c r="C412" s="10" t="s">
        <v>175</v>
      </c>
      <c r="D412" s="10" t="s">
        <v>14</v>
      </c>
      <c r="E412" s="11" t="s">
        <v>15</v>
      </c>
      <c r="F412" s="11" t="s">
        <v>40</v>
      </c>
      <c r="G412" s="12">
        <v>24</v>
      </c>
      <c r="H412" s="12">
        <f t="shared" ref="H412:H413" si="24">G412</f>
        <v>24</v>
      </c>
      <c r="I412" s="15" t="s">
        <v>713</v>
      </c>
      <c r="J412" s="12">
        <v>60</v>
      </c>
      <c r="K412" s="12" t="s">
        <v>18</v>
      </c>
      <c r="L412" s="7">
        <v>0</v>
      </c>
    </row>
    <row r="413" spans="1:12" ht="45" x14ac:dyDescent="0.25">
      <c r="A413" s="10">
        <v>275</v>
      </c>
      <c r="B413" s="10" t="s">
        <v>714</v>
      </c>
      <c r="C413" s="10" t="s">
        <v>79</v>
      </c>
      <c r="D413" s="10" t="s">
        <v>14</v>
      </c>
      <c r="E413" s="11" t="s">
        <v>15</v>
      </c>
      <c r="F413" s="11" t="s">
        <v>203</v>
      </c>
      <c r="G413" s="12">
        <v>25</v>
      </c>
      <c r="H413" s="12">
        <f t="shared" si="24"/>
        <v>25</v>
      </c>
      <c r="I413" s="12" t="s">
        <v>89</v>
      </c>
      <c r="J413" s="12">
        <v>60</v>
      </c>
      <c r="K413" s="12" t="s">
        <v>18</v>
      </c>
      <c r="L413" s="7">
        <v>0</v>
      </c>
    </row>
    <row r="414" spans="1:12" x14ac:dyDescent="0.25">
      <c r="A414" s="10"/>
      <c r="B414" s="10"/>
      <c r="C414" s="10"/>
      <c r="D414" s="10"/>
      <c r="E414" s="11"/>
      <c r="F414" s="11"/>
      <c r="G414" s="12"/>
      <c r="H414" s="12"/>
      <c r="I414" s="12"/>
      <c r="J414" s="12"/>
      <c r="K414" s="12"/>
      <c r="L414" s="12"/>
    </row>
    <row r="415" spans="1:12" x14ac:dyDescent="0.25">
      <c r="A415" s="10"/>
      <c r="B415" s="10"/>
      <c r="C415" s="10"/>
      <c r="D415" s="10"/>
      <c r="E415" s="11"/>
      <c r="F415" s="11"/>
      <c r="G415" s="12"/>
      <c r="H415" s="12"/>
      <c r="I415" s="12"/>
      <c r="J415" s="12"/>
      <c r="K415" s="12"/>
      <c r="L415" s="12"/>
    </row>
    <row r="416" spans="1:12" x14ac:dyDescent="0.25">
      <c r="A416" s="10"/>
      <c r="B416" s="10"/>
      <c r="C416" s="10"/>
      <c r="D416" s="10"/>
      <c r="E416" s="11"/>
      <c r="F416" s="11"/>
      <c r="G416" s="12"/>
      <c r="H416" s="12"/>
      <c r="I416" s="12"/>
      <c r="J416" s="12"/>
      <c r="K416" s="12"/>
      <c r="L416" s="12"/>
    </row>
    <row r="417" spans="1:12" x14ac:dyDescent="0.25">
      <c r="A417" s="10"/>
      <c r="B417" s="10"/>
      <c r="C417" s="10"/>
      <c r="D417" s="10"/>
      <c r="E417" s="11"/>
      <c r="F417" s="11"/>
      <c r="G417" s="12"/>
      <c r="H417" s="12"/>
      <c r="I417" s="12"/>
      <c r="J417" s="12"/>
      <c r="K417" s="12"/>
      <c r="L417" s="12"/>
    </row>
    <row r="418" spans="1:12" x14ac:dyDescent="0.25">
      <c r="A418" s="10"/>
      <c r="B418" s="10"/>
      <c r="C418" s="10"/>
      <c r="D418" s="10"/>
      <c r="E418" s="11"/>
      <c r="F418" s="11"/>
      <c r="G418" s="12"/>
      <c r="H418" s="12"/>
      <c r="I418" s="12"/>
      <c r="J418" s="12"/>
      <c r="K418" s="12"/>
      <c r="L418" s="12"/>
    </row>
    <row r="419" spans="1:12" x14ac:dyDescent="0.25">
      <c r="A419" s="10"/>
      <c r="B419" s="10"/>
      <c r="C419" s="10"/>
      <c r="D419" s="10"/>
      <c r="E419" s="11"/>
      <c r="F419" s="11"/>
      <c r="G419" s="12"/>
      <c r="H419" s="12"/>
      <c r="I419" s="12"/>
      <c r="J419" s="12"/>
      <c r="K419" s="12"/>
      <c r="L419" s="12"/>
    </row>
    <row r="420" spans="1:12" x14ac:dyDescent="0.25">
      <c r="A420" s="10"/>
      <c r="B420" s="10"/>
      <c r="C420" s="10"/>
      <c r="D420" s="10"/>
      <c r="E420" s="11"/>
      <c r="F420" s="11"/>
      <c r="G420" s="12"/>
      <c r="H420" s="12"/>
      <c r="I420" s="12"/>
      <c r="J420" s="12"/>
      <c r="K420" s="12"/>
      <c r="L420" s="12"/>
    </row>
    <row r="421" spans="1:12" x14ac:dyDescent="0.25">
      <c r="A421" s="10"/>
      <c r="B421" s="10"/>
      <c r="C421" s="10"/>
      <c r="D421" s="10"/>
      <c r="E421" s="11"/>
      <c r="F421" s="11"/>
      <c r="G421" s="12"/>
      <c r="H421" s="12"/>
      <c r="I421" s="12"/>
      <c r="J421" s="12"/>
      <c r="K421" s="12"/>
      <c r="L421" s="41"/>
    </row>
    <row r="422" spans="1:12" x14ac:dyDescent="0.25">
      <c r="A422" s="10"/>
      <c r="B422" s="10"/>
      <c r="C422" s="10"/>
      <c r="D422" s="10"/>
      <c r="E422" s="11"/>
      <c r="F422" s="11"/>
      <c r="G422" s="12"/>
      <c r="H422" s="12"/>
      <c r="I422" s="12"/>
      <c r="J422" s="12"/>
      <c r="K422" s="12"/>
      <c r="L422" s="41"/>
    </row>
    <row r="423" spans="1:12" x14ac:dyDescent="0.25">
      <c r="A423" s="10"/>
      <c r="B423" s="10"/>
      <c r="C423" s="10"/>
      <c r="D423" s="10"/>
      <c r="E423" s="11"/>
      <c r="F423" s="11"/>
      <c r="G423" s="12"/>
      <c r="H423" s="12"/>
      <c r="I423" s="12"/>
      <c r="J423" s="12"/>
      <c r="K423" s="12"/>
      <c r="L423" s="41"/>
    </row>
    <row r="424" spans="1:12" x14ac:dyDescent="0.25">
      <c r="A424" s="10"/>
      <c r="B424" s="10"/>
      <c r="C424" s="10"/>
      <c r="D424" s="10"/>
      <c r="E424" s="11"/>
      <c r="F424" s="11"/>
      <c r="G424" s="12"/>
      <c r="H424" s="12"/>
      <c r="I424" s="12"/>
      <c r="J424" s="12"/>
      <c r="K424" s="12"/>
      <c r="L424" s="41"/>
    </row>
    <row r="425" spans="1:12" x14ac:dyDescent="0.25">
      <c r="A425" s="10"/>
      <c r="B425" s="10"/>
      <c r="C425" s="10"/>
      <c r="D425" s="10"/>
      <c r="E425" s="11"/>
      <c r="F425" s="11"/>
      <c r="G425" s="12"/>
      <c r="H425" s="12"/>
      <c r="I425" s="12"/>
      <c r="J425" s="12"/>
      <c r="K425" s="12"/>
      <c r="L425" s="41"/>
    </row>
    <row r="426" spans="1:12" x14ac:dyDescent="0.25">
      <c r="A426" s="10"/>
      <c r="B426" s="10"/>
      <c r="C426" s="10"/>
      <c r="D426" s="10"/>
      <c r="E426" s="11"/>
      <c r="F426" s="11"/>
      <c r="G426" s="12"/>
      <c r="H426" s="12"/>
      <c r="I426" s="12"/>
      <c r="J426" s="12"/>
      <c r="K426" s="12"/>
      <c r="L426" s="41"/>
    </row>
    <row r="427" spans="1:12" x14ac:dyDescent="0.25">
      <c r="A427" s="10"/>
      <c r="B427" s="10"/>
      <c r="C427" s="10"/>
      <c r="D427" s="10"/>
      <c r="E427" s="11"/>
      <c r="F427" s="11"/>
      <c r="G427" s="12"/>
      <c r="H427" s="12"/>
      <c r="I427" s="12"/>
      <c r="J427" s="12"/>
      <c r="K427" s="12"/>
      <c r="L427" s="41"/>
    </row>
    <row r="428" spans="1:12" x14ac:dyDescent="0.25">
      <c r="A428" s="10"/>
      <c r="B428" s="10"/>
      <c r="C428" s="10"/>
      <c r="D428" s="10"/>
      <c r="E428" s="11"/>
      <c r="F428" s="11"/>
      <c r="G428" s="12"/>
      <c r="H428" s="12"/>
      <c r="I428" s="12"/>
      <c r="J428" s="12"/>
      <c r="K428" s="12"/>
      <c r="L428" s="41"/>
    </row>
    <row r="429" spans="1:12" x14ac:dyDescent="0.25">
      <c r="A429" s="10"/>
      <c r="B429" s="10"/>
      <c r="C429" s="10"/>
      <c r="D429" s="10"/>
      <c r="E429" s="11"/>
      <c r="F429" s="11"/>
      <c r="G429" s="12"/>
      <c r="H429" s="12"/>
      <c r="I429" s="12"/>
      <c r="J429" s="12"/>
      <c r="K429" s="12"/>
      <c r="L429" s="41"/>
    </row>
    <row r="430" spans="1:12" x14ac:dyDescent="0.25">
      <c r="A430" s="10"/>
      <c r="B430" s="10"/>
      <c r="C430" s="10"/>
      <c r="D430" s="10"/>
      <c r="E430" s="11"/>
      <c r="F430" s="11"/>
      <c r="G430" s="12"/>
      <c r="H430" s="12"/>
      <c r="I430" s="12"/>
      <c r="J430" s="12"/>
      <c r="K430" s="12"/>
      <c r="L430" s="41"/>
    </row>
    <row r="431" spans="1:12" x14ac:dyDescent="0.25">
      <c r="A431" s="10"/>
      <c r="B431" s="10"/>
      <c r="C431" s="10"/>
      <c r="D431" s="10"/>
      <c r="E431" s="11"/>
      <c r="F431" s="11"/>
      <c r="G431" s="12"/>
      <c r="H431" s="12"/>
      <c r="I431" s="12"/>
      <c r="J431" s="12"/>
      <c r="K431" s="12"/>
      <c r="L431" s="41"/>
    </row>
    <row r="432" spans="1:12" x14ac:dyDescent="0.25">
      <c r="A432" s="10"/>
      <c r="B432" s="10"/>
      <c r="C432" s="10"/>
      <c r="D432" s="10"/>
      <c r="E432" s="11"/>
      <c r="F432" s="11"/>
      <c r="G432" s="12"/>
      <c r="H432" s="12"/>
      <c r="I432" s="12"/>
      <c r="J432" s="12"/>
      <c r="K432" s="12"/>
    </row>
    <row r="433" spans="1:11" x14ac:dyDescent="0.25">
      <c r="A433" s="34"/>
      <c r="B433" s="34"/>
      <c r="C433" s="34"/>
      <c r="D433" s="34"/>
      <c r="E433" s="43"/>
      <c r="F433" s="43"/>
      <c r="G433" s="41"/>
      <c r="H433" s="41"/>
      <c r="I433" s="41"/>
      <c r="J433" s="41"/>
      <c r="K433" s="41"/>
    </row>
    <row r="434" spans="1:11" x14ac:dyDescent="0.25">
      <c r="A434" s="34"/>
      <c r="B434" s="34"/>
      <c r="C434" s="34"/>
      <c r="D434" s="34"/>
      <c r="E434" s="43"/>
      <c r="F434" s="43"/>
      <c r="G434" s="41"/>
      <c r="H434" s="41"/>
      <c r="I434" s="41"/>
      <c r="J434" s="41"/>
      <c r="K434" s="41"/>
    </row>
    <row r="435" spans="1:11" x14ac:dyDescent="0.25">
      <c r="A435" s="34"/>
      <c r="B435" s="34"/>
      <c r="C435" s="34"/>
      <c r="D435" s="34"/>
      <c r="E435" s="43"/>
      <c r="F435" s="43"/>
      <c r="G435" s="41"/>
      <c r="H435" s="41"/>
      <c r="I435" s="41"/>
      <c r="J435" s="41"/>
      <c r="K435" s="41"/>
    </row>
    <row r="436" spans="1:11" x14ac:dyDescent="0.25">
      <c r="A436" s="34"/>
      <c r="B436" s="34"/>
      <c r="C436" s="34"/>
      <c r="D436" s="34"/>
      <c r="E436" s="43"/>
      <c r="F436" s="43"/>
      <c r="G436" s="41"/>
      <c r="H436" s="41"/>
      <c r="I436" s="41"/>
      <c r="J436" s="41"/>
      <c r="K436" s="41"/>
    </row>
    <row r="437" spans="1:11" x14ac:dyDescent="0.25">
      <c r="A437" s="34"/>
      <c r="B437" s="34"/>
      <c r="C437" s="34"/>
      <c r="D437" s="34"/>
      <c r="E437" s="43"/>
      <c r="F437" s="43"/>
      <c r="G437" s="41"/>
      <c r="H437" s="41"/>
      <c r="I437" s="41"/>
      <c r="J437" s="41"/>
      <c r="K437" s="41"/>
    </row>
    <row r="438" spans="1:11" x14ac:dyDescent="0.25">
      <c r="A438" s="34"/>
      <c r="B438" s="34"/>
      <c r="C438" s="34"/>
      <c r="D438" s="34"/>
      <c r="E438" s="43"/>
      <c r="F438" s="43"/>
      <c r="G438" s="41"/>
      <c r="H438" s="41"/>
      <c r="I438" s="41"/>
      <c r="J438" s="41"/>
      <c r="K438" s="41"/>
    </row>
  </sheetData>
  <mergeCells count="76">
    <mergeCell ref="H384:H388"/>
    <mergeCell ref="H389:H390"/>
    <mergeCell ref="H391:H394"/>
    <mergeCell ref="H403:H408"/>
    <mergeCell ref="H355:H358"/>
    <mergeCell ref="H359:H363"/>
    <mergeCell ref="H364:H365"/>
    <mergeCell ref="H367:H368"/>
    <mergeCell ref="H370:H377"/>
    <mergeCell ref="H380:H382"/>
    <mergeCell ref="H341:H343"/>
    <mergeCell ref="H344:H345"/>
    <mergeCell ref="H346:H347"/>
    <mergeCell ref="H348:H349"/>
    <mergeCell ref="H350:H351"/>
    <mergeCell ref="H352:H353"/>
    <mergeCell ref="H324:H325"/>
    <mergeCell ref="H326:H327"/>
    <mergeCell ref="H328:H329"/>
    <mergeCell ref="H333:H334"/>
    <mergeCell ref="H336:H337"/>
    <mergeCell ref="H339:H340"/>
    <mergeCell ref="H295:H296"/>
    <mergeCell ref="H298:H299"/>
    <mergeCell ref="H305:H306"/>
    <mergeCell ref="H315:H316"/>
    <mergeCell ref="H317:H318"/>
    <mergeCell ref="H321:H322"/>
    <mergeCell ref="H267:H268"/>
    <mergeCell ref="H271:H272"/>
    <mergeCell ref="H274:H275"/>
    <mergeCell ref="H280:H281"/>
    <mergeCell ref="H283:H285"/>
    <mergeCell ref="H293:H294"/>
    <mergeCell ref="H230:H232"/>
    <mergeCell ref="H244:H245"/>
    <mergeCell ref="H247:H248"/>
    <mergeCell ref="H251:H253"/>
    <mergeCell ref="H259:H260"/>
    <mergeCell ref="H261:H264"/>
    <mergeCell ref="H192:H196"/>
    <mergeCell ref="H201:H202"/>
    <mergeCell ref="H205:H206"/>
    <mergeCell ref="H213:H215"/>
    <mergeCell ref="H220:H224"/>
    <mergeCell ref="H226:H227"/>
    <mergeCell ref="H152:H156"/>
    <mergeCell ref="H166:H167"/>
    <mergeCell ref="H169:H170"/>
    <mergeCell ref="H176:H178"/>
    <mergeCell ref="H179:H186"/>
    <mergeCell ref="H188:H189"/>
    <mergeCell ref="H94:H95"/>
    <mergeCell ref="H102:H103"/>
    <mergeCell ref="H123:H126"/>
    <mergeCell ref="H131:H133"/>
    <mergeCell ref="H135:H136"/>
    <mergeCell ref="H143:H151"/>
    <mergeCell ref="H50:H52"/>
    <mergeCell ref="H54:H55"/>
    <mergeCell ref="H64:H65"/>
    <mergeCell ref="H69:H70"/>
    <mergeCell ref="H80:H81"/>
    <mergeCell ref="H88:H89"/>
    <mergeCell ref="H27:H28"/>
    <mergeCell ref="H29:H30"/>
    <mergeCell ref="H32:H35"/>
    <mergeCell ref="H38:H39"/>
    <mergeCell ref="H41:H42"/>
    <mergeCell ref="H45:H47"/>
    <mergeCell ref="C1:L1"/>
    <mergeCell ref="C2:L2"/>
    <mergeCell ref="H9:H10"/>
    <mergeCell ref="H11:H14"/>
    <mergeCell ref="H15:H16"/>
    <mergeCell ref="H25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dcterms:created xsi:type="dcterms:W3CDTF">2020-02-11T13:36:38Z</dcterms:created>
  <dcterms:modified xsi:type="dcterms:W3CDTF">2020-02-11T13:37:41Z</dcterms:modified>
</cp:coreProperties>
</file>